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Evolución Denuncias" sheetId="2" r:id="rId2"/>
    <sheet name="Evolución Renuncias" sheetId="3" r:id="rId3"/>
    <sheet name="Evolución Víctimas" sheetId="4" r:id="rId4"/>
    <sheet name="Evolución Órdenes y Medidas" sheetId="5" r:id="rId5"/>
    <sheet name="Personas Enjuiciadas" sheetId="6" r:id="rId6"/>
    <sheet name="Jdos Penal_Personas Enjuiciadas" sheetId="7" r:id="rId7"/>
    <sheet name="Jdos Penal_Sentencias" sheetId="8" r:id="rId8"/>
    <sheet name="Jdos Menores_Personas Enjuiciad" sheetId="9" r:id="rId9"/>
    <sheet name="Jdos Menores_Sentencias" sheetId="10" r:id="rId10"/>
    <sheet name="Jdos Guardia_Asuntos" sheetId="11" r:id="rId11"/>
    <sheet name="Jdos Guardia_Órdenes Protección" sheetId="12" r:id="rId12"/>
    <sheet name="Audiencias_Pers Enjuiciadas" sheetId="13" r:id="rId13"/>
    <sheet name="Audiencias_Pers Enjuic por Sexo" sheetId="14" r:id="rId14"/>
    <sheet name="Audiencias_Sentencias" sheetId="15" r:id="rId15"/>
  </sheets>
  <calcPr calcId="145621"/>
</workbook>
</file>

<file path=xl/calcChain.xml><?xml version="1.0" encoding="utf-8"?>
<calcChain xmlns="http://schemas.openxmlformats.org/spreadsheetml/2006/main">
  <c r="U12" i="15" l="1"/>
  <c r="T12" i="15"/>
  <c r="J28" i="10" l="1"/>
  <c r="G26" i="10"/>
  <c r="G22" i="10"/>
  <c r="G14" i="10"/>
  <c r="I28" i="10"/>
  <c r="G27" i="10"/>
  <c r="G19" i="10"/>
  <c r="H28" i="10"/>
  <c r="F28" i="10"/>
  <c r="C24" i="10"/>
  <c r="G23" i="10"/>
  <c r="C21" i="10"/>
  <c r="C20" i="10"/>
  <c r="C19" i="10"/>
  <c r="G18" i="10"/>
  <c r="C17" i="10"/>
  <c r="G15" i="10"/>
  <c r="C14" i="10"/>
  <c r="C12" i="10"/>
  <c r="G11" i="10"/>
  <c r="E28" i="10"/>
  <c r="D28" i="10"/>
  <c r="C27" i="10"/>
  <c r="C26" i="10"/>
  <c r="G24" i="10"/>
  <c r="C23" i="10"/>
  <c r="C22" i="10"/>
  <c r="G20" i="10"/>
  <c r="C18" i="10"/>
  <c r="G16" i="10"/>
  <c r="C15" i="10"/>
  <c r="G12" i="10"/>
  <c r="C11" i="10"/>
  <c r="C13" i="10" l="1"/>
  <c r="C25" i="10"/>
  <c r="C16" i="10"/>
  <c r="C28" i="10" s="1"/>
  <c r="G13" i="10"/>
  <c r="G28" i="10" s="1"/>
  <c r="G21" i="10"/>
  <c r="G17" i="10"/>
  <c r="G25" i="10"/>
  <c r="N28" i="9"/>
  <c r="J28" i="9"/>
  <c r="I28" i="9"/>
  <c r="G28" i="9" l="1"/>
  <c r="H28" i="9"/>
  <c r="K28" i="9"/>
  <c r="C28" i="9"/>
  <c r="D28" i="9"/>
  <c r="L28" i="9"/>
  <c r="E28" i="9"/>
  <c r="M28" i="9"/>
  <c r="F28" i="9"/>
  <c r="C24" i="8"/>
  <c r="C20" i="8"/>
  <c r="C16" i="8"/>
  <c r="C12" i="8"/>
  <c r="C13" i="8"/>
  <c r="C15" i="8"/>
  <c r="G27" i="8"/>
  <c r="G26" i="8"/>
  <c r="G24" i="8"/>
  <c r="G22" i="8"/>
  <c r="G18" i="8"/>
  <c r="G16" i="8"/>
  <c r="G14" i="8"/>
  <c r="G19" i="8" l="1"/>
  <c r="C14" i="8"/>
  <c r="G12" i="8"/>
  <c r="G20" i="8"/>
  <c r="C25" i="8"/>
  <c r="F28" i="8"/>
  <c r="G15" i="8"/>
  <c r="G23" i="8"/>
  <c r="J28" i="8"/>
  <c r="G13" i="8"/>
  <c r="G21" i="8"/>
  <c r="G11" i="8"/>
  <c r="C18" i="8"/>
  <c r="C26" i="8"/>
  <c r="I28" i="8"/>
  <c r="D28" i="8"/>
  <c r="G17" i="8"/>
  <c r="G25" i="8"/>
  <c r="E28" i="8"/>
  <c r="H28" i="8"/>
  <c r="C22" i="8"/>
  <c r="C23" i="8"/>
  <c r="C11" i="8"/>
  <c r="C19" i="8"/>
  <c r="C27" i="8"/>
  <c r="C21" i="8"/>
  <c r="C17" i="8"/>
  <c r="G28" i="8" l="1"/>
  <c r="D28" i="7"/>
  <c r="K28" i="7"/>
  <c r="I28" i="7"/>
  <c r="C28" i="7"/>
  <c r="J28" i="7"/>
  <c r="L28" i="7"/>
  <c r="G28" i="7"/>
  <c r="H28" i="7"/>
  <c r="E28" i="7"/>
  <c r="F28" i="7"/>
  <c r="C28" i="8"/>
  <c r="C28" i="6" l="1"/>
  <c r="F28" i="6"/>
  <c r="E28" i="6"/>
  <c r="H28" i="6"/>
  <c r="L28" i="6"/>
  <c r="D28" i="6"/>
  <c r="K28" i="6"/>
  <c r="J28" i="6"/>
  <c r="G28" i="6"/>
  <c r="I28" i="6"/>
  <c r="C28" i="2" l="1"/>
  <c r="F28" i="2"/>
  <c r="N28" i="2"/>
  <c r="G28" i="3"/>
  <c r="F28" i="5"/>
  <c r="E28" i="2"/>
  <c r="M28" i="2"/>
  <c r="C28" i="4"/>
  <c r="E28" i="5"/>
  <c r="D28" i="2"/>
  <c r="L28" i="2"/>
  <c r="E28" i="4"/>
  <c r="D28" i="5"/>
  <c r="K28" i="2"/>
  <c r="C28" i="3"/>
  <c r="F28" i="3" s="1"/>
  <c r="H28" i="3"/>
  <c r="D28" i="4"/>
  <c r="G28" i="5"/>
  <c r="J28" i="2"/>
  <c r="R28" i="2"/>
  <c r="E28" i="3"/>
  <c r="F28" i="4"/>
  <c r="J28" i="5"/>
  <c r="I28" i="2"/>
  <c r="Q28" i="2"/>
  <c r="D28" i="3"/>
  <c r="H28" i="4"/>
  <c r="I28" i="5"/>
  <c r="H28" i="2"/>
  <c r="P28" i="2"/>
  <c r="I28" i="3"/>
  <c r="G28" i="4"/>
  <c r="H28" i="5"/>
  <c r="G28" i="2"/>
  <c r="O28" i="2"/>
  <c r="C28" i="5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L28" i="4" l="1"/>
  <c r="C37" i="15"/>
  <c r="D37" i="15"/>
  <c r="E37" i="15"/>
  <c r="F37" i="15"/>
  <c r="G37" i="15"/>
  <c r="H37" i="15"/>
  <c r="I37" i="15"/>
  <c r="J37" i="15"/>
  <c r="K37" i="15"/>
  <c r="L37" i="15"/>
  <c r="M37" i="15"/>
  <c r="N37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Q52" i="14" l="1"/>
  <c r="P52" i="14"/>
  <c r="O52" i="14"/>
  <c r="N52" i="14"/>
  <c r="M52" i="14"/>
  <c r="Q51" i="14"/>
  <c r="P51" i="14"/>
  <c r="O51" i="14"/>
  <c r="N51" i="14"/>
  <c r="M51" i="14"/>
  <c r="Q50" i="14"/>
  <c r="P50" i="14"/>
  <c r="O50" i="14"/>
  <c r="N50" i="14"/>
  <c r="M50" i="14"/>
  <c r="Q49" i="14"/>
  <c r="P49" i="14"/>
  <c r="O49" i="14"/>
  <c r="N49" i="14"/>
  <c r="M49" i="14"/>
  <c r="Q48" i="14"/>
  <c r="P48" i="14"/>
  <c r="O48" i="14"/>
  <c r="N48" i="14"/>
  <c r="M48" i="14"/>
  <c r="Q47" i="14"/>
  <c r="P47" i="14"/>
  <c r="O47" i="14"/>
  <c r="N47" i="14"/>
  <c r="M47" i="14"/>
  <c r="Q46" i="14"/>
  <c r="P46" i="14"/>
  <c r="O46" i="14"/>
  <c r="N46" i="14"/>
  <c r="M46" i="14"/>
  <c r="Q45" i="14"/>
  <c r="P45" i="14"/>
  <c r="O45" i="14"/>
  <c r="N45" i="14"/>
  <c r="M45" i="14"/>
  <c r="Q44" i="14"/>
  <c r="P44" i="14"/>
  <c r="O44" i="14"/>
  <c r="N44" i="14"/>
  <c r="M44" i="14"/>
  <c r="Q43" i="14"/>
  <c r="P43" i="14"/>
  <c r="O43" i="14"/>
  <c r="N43" i="14"/>
  <c r="M43" i="14"/>
  <c r="Q42" i="14"/>
  <c r="P42" i="14"/>
  <c r="O42" i="14"/>
  <c r="N42" i="14"/>
  <c r="M42" i="14"/>
  <c r="Q41" i="14"/>
  <c r="P41" i="14"/>
  <c r="O41" i="14"/>
  <c r="N41" i="14"/>
  <c r="M41" i="14"/>
  <c r="Q40" i="14"/>
  <c r="P40" i="14"/>
  <c r="O40" i="14"/>
  <c r="N40" i="14"/>
  <c r="M40" i="14"/>
  <c r="Q39" i="14"/>
  <c r="P39" i="14"/>
  <c r="O39" i="14"/>
  <c r="N39" i="14"/>
  <c r="M39" i="14"/>
  <c r="Q38" i="14"/>
  <c r="P38" i="14"/>
  <c r="O38" i="14"/>
  <c r="N38" i="14"/>
  <c r="M38" i="14"/>
  <c r="Q37" i="14"/>
  <c r="P37" i="14"/>
  <c r="O37" i="14"/>
  <c r="N37" i="14"/>
  <c r="M37" i="14"/>
  <c r="Q36" i="14"/>
  <c r="P36" i="14"/>
  <c r="O36" i="14"/>
  <c r="N36" i="14"/>
  <c r="M36" i="14"/>
  <c r="Q35" i="14"/>
  <c r="P35" i="14"/>
  <c r="O35" i="14"/>
  <c r="N35" i="14"/>
  <c r="M35" i="14"/>
  <c r="Q28" i="14"/>
  <c r="P28" i="14"/>
  <c r="O28" i="14"/>
  <c r="N28" i="14"/>
  <c r="M28" i="14"/>
  <c r="Q27" i="14"/>
  <c r="P27" i="14"/>
  <c r="O27" i="14"/>
  <c r="N27" i="14"/>
  <c r="M27" i="14"/>
  <c r="Q26" i="14"/>
  <c r="P26" i="14"/>
  <c r="O26" i="14"/>
  <c r="N26" i="14"/>
  <c r="M26" i="14"/>
  <c r="Q25" i="14"/>
  <c r="P25" i="14"/>
  <c r="O25" i="14"/>
  <c r="N25" i="14"/>
  <c r="M25" i="14"/>
  <c r="Q24" i="14"/>
  <c r="P24" i="14"/>
  <c r="O24" i="14"/>
  <c r="N24" i="14"/>
  <c r="M24" i="14"/>
  <c r="Q23" i="14"/>
  <c r="P23" i="14"/>
  <c r="O23" i="14"/>
  <c r="N23" i="14"/>
  <c r="M23" i="14"/>
  <c r="Q22" i="14"/>
  <c r="P22" i="14"/>
  <c r="O22" i="14"/>
  <c r="N22" i="14"/>
  <c r="M22" i="14"/>
  <c r="Q21" i="14"/>
  <c r="P21" i="14"/>
  <c r="O21" i="14"/>
  <c r="N21" i="14"/>
  <c r="M21" i="14"/>
  <c r="Q20" i="14"/>
  <c r="P20" i="14"/>
  <c r="O20" i="14"/>
  <c r="N20" i="14"/>
  <c r="M20" i="14"/>
  <c r="Q19" i="14"/>
  <c r="P19" i="14"/>
  <c r="O19" i="14"/>
  <c r="N19" i="14"/>
  <c r="M19" i="14"/>
  <c r="Q18" i="14"/>
  <c r="P18" i="14"/>
  <c r="O18" i="14"/>
  <c r="N18" i="14"/>
  <c r="M18" i="14"/>
  <c r="Q17" i="14"/>
  <c r="P17" i="14"/>
  <c r="O17" i="14"/>
  <c r="N17" i="14"/>
  <c r="M17" i="14"/>
  <c r="Q16" i="14"/>
  <c r="P16" i="14"/>
  <c r="O16" i="14"/>
  <c r="N16" i="14"/>
  <c r="M16" i="14"/>
  <c r="Q15" i="14"/>
  <c r="P15" i="14"/>
  <c r="O15" i="14"/>
  <c r="N15" i="14"/>
  <c r="M15" i="14"/>
  <c r="Q14" i="14"/>
  <c r="P14" i="14"/>
  <c r="O14" i="14"/>
  <c r="N14" i="14"/>
  <c r="M14" i="14"/>
  <c r="Q13" i="14"/>
  <c r="P13" i="14"/>
  <c r="O13" i="14"/>
  <c r="N13" i="14"/>
  <c r="M13" i="14"/>
  <c r="Q12" i="14"/>
  <c r="P12" i="14"/>
  <c r="O12" i="14"/>
  <c r="N12" i="14"/>
  <c r="M12" i="14"/>
  <c r="Q11" i="14"/>
  <c r="P11" i="14"/>
  <c r="O11" i="14"/>
  <c r="N11" i="14"/>
  <c r="M11" i="14"/>
  <c r="Q28" i="13"/>
  <c r="P28" i="13"/>
  <c r="O28" i="13"/>
  <c r="N28" i="13"/>
  <c r="M28" i="13"/>
  <c r="Q27" i="13"/>
  <c r="P27" i="13"/>
  <c r="O27" i="13"/>
  <c r="N27" i="13"/>
  <c r="M27" i="13"/>
  <c r="Q26" i="13"/>
  <c r="P26" i="13"/>
  <c r="O26" i="13"/>
  <c r="N26" i="13"/>
  <c r="M26" i="13"/>
  <c r="Q25" i="13"/>
  <c r="P25" i="13"/>
  <c r="O25" i="13"/>
  <c r="N25" i="13"/>
  <c r="M25" i="13"/>
  <c r="Q24" i="13"/>
  <c r="P24" i="13"/>
  <c r="O24" i="13"/>
  <c r="N24" i="13"/>
  <c r="M24" i="13"/>
  <c r="Q23" i="13"/>
  <c r="P23" i="13"/>
  <c r="O23" i="13"/>
  <c r="N23" i="13"/>
  <c r="M23" i="13"/>
  <c r="Q22" i="13"/>
  <c r="P22" i="13"/>
  <c r="O22" i="13"/>
  <c r="N22" i="13"/>
  <c r="M22" i="13"/>
  <c r="Q21" i="13"/>
  <c r="P21" i="13"/>
  <c r="O21" i="13"/>
  <c r="N21" i="13"/>
  <c r="M21" i="13"/>
  <c r="Q20" i="13"/>
  <c r="P20" i="13"/>
  <c r="O20" i="13"/>
  <c r="N20" i="13"/>
  <c r="M20" i="13"/>
  <c r="Q19" i="13"/>
  <c r="P19" i="13"/>
  <c r="O19" i="13"/>
  <c r="N19" i="13"/>
  <c r="M19" i="13"/>
  <c r="Q18" i="13"/>
  <c r="P18" i="13"/>
  <c r="O18" i="13"/>
  <c r="N18" i="13"/>
  <c r="M18" i="13"/>
  <c r="Q17" i="13"/>
  <c r="P17" i="13"/>
  <c r="O17" i="13"/>
  <c r="N17" i="13"/>
  <c r="M17" i="13"/>
  <c r="Q16" i="13"/>
  <c r="P16" i="13"/>
  <c r="O16" i="13"/>
  <c r="N16" i="13"/>
  <c r="M16" i="13"/>
  <c r="Q15" i="13"/>
  <c r="P15" i="13"/>
  <c r="O15" i="13"/>
  <c r="N15" i="13"/>
  <c r="M15" i="13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1" i="13"/>
  <c r="P11" i="13"/>
  <c r="O11" i="13"/>
  <c r="N11" i="13"/>
  <c r="M11" i="13"/>
  <c r="I15" i="12"/>
  <c r="J15" i="12"/>
  <c r="K15" i="12"/>
  <c r="I16" i="12"/>
  <c r="J16" i="12"/>
  <c r="K16" i="12"/>
  <c r="I17" i="12"/>
  <c r="J17" i="12"/>
  <c r="K17" i="12"/>
  <c r="I18" i="12"/>
  <c r="J18" i="12"/>
  <c r="K18" i="12"/>
  <c r="I19" i="12"/>
  <c r="J19" i="12"/>
  <c r="K19" i="12"/>
  <c r="I20" i="12"/>
  <c r="J20" i="12"/>
  <c r="K20" i="12"/>
  <c r="I21" i="12"/>
  <c r="J21" i="12"/>
  <c r="K21" i="12"/>
  <c r="I22" i="12"/>
  <c r="J22" i="12"/>
  <c r="K22" i="12"/>
  <c r="I23" i="12"/>
  <c r="J23" i="12"/>
  <c r="K23" i="12"/>
  <c r="I24" i="12"/>
  <c r="J24" i="12"/>
  <c r="K24" i="12"/>
  <c r="I25" i="12"/>
  <c r="J25" i="12"/>
  <c r="K25" i="12"/>
  <c r="I26" i="12"/>
  <c r="J26" i="12"/>
  <c r="K26" i="12"/>
  <c r="I27" i="12"/>
  <c r="J27" i="12"/>
  <c r="K27" i="12"/>
  <c r="I28" i="12"/>
  <c r="J28" i="12"/>
  <c r="K28" i="12"/>
  <c r="I29" i="12"/>
  <c r="J29" i="12"/>
  <c r="K29" i="12"/>
  <c r="I30" i="12"/>
  <c r="J30" i="12"/>
  <c r="K30" i="12"/>
  <c r="I31" i="12"/>
  <c r="J31" i="12"/>
  <c r="K31" i="12"/>
  <c r="I32" i="12"/>
  <c r="J32" i="12"/>
  <c r="K32" i="12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C34" i="10"/>
  <c r="D34" i="10"/>
  <c r="E34" i="10"/>
  <c r="F34" i="10"/>
  <c r="C35" i="10"/>
  <c r="D35" i="10"/>
  <c r="E35" i="10"/>
  <c r="F35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C46" i="10"/>
  <c r="F45" i="10"/>
  <c r="E45" i="10"/>
  <c r="D45" i="10"/>
  <c r="C45" i="10"/>
  <c r="F44" i="10"/>
  <c r="E44" i="10"/>
  <c r="D44" i="10"/>
  <c r="C44" i="10"/>
  <c r="F43" i="10"/>
  <c r="E43" i="10"/>
  <c r="D43" i="10"/>
  <c r="C43" i="10"/>
  <c r="F42" i="10"/>
  <c r="E42" i="10"/>
  <c r="D42" i="10"/>
  <c r="C42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C38" i="10"/>
  <c r="F37" i="10"/>
  <c r="E37" i="10"/>
  <c r="D37" i="10"/>
  <c r="C37" i="10"/>
  <c r="F36" i="10"/>
  <c r="E36" i="10"/>
  <c r="D36" i="10"/>
  <c r="C36" i="10"/>
  <c r="H51" i="9"/>
  <c r="G51" i="9"/>
  <c r="F51" i="9"/>
  <c r="E51" i="9"/>
  <c r="D51" i="9"/>
  <c r="C51" i="9"/>
  <c r="H50" i="9"/>
  <c r="G50" i="9"/>
  <c r="F50" i="9"/>
  <c r="E50" i="9"/>
  <c r="D50" i="9"/>
  <c r="C50" i="9"/>
  <c r="H49" i="9"/>
  <c r="G49" i="9"/>
  <c r="F49" i="9"/>
  <c r="E49" i="9"/>
  <c r="D49" i="9"/>
  <c r="C49" i="9"/>
  <c r="H48" i="9"/>
  <c r="G48" i="9"/>
  <c r="F48" i="9"/>
  <c r="E48" i="9"/>
  <c r="D48" i="9"/>
  <c r="C48" i="9"/>
  <c r="H47" i="9"/>
  <c r="G47" i="9"/>
  <c r="F47" i="9"/>
  <c r="E47" i="9"/>
  <c r="D47" i="9"/>
  <c r="C47" i="9"/>
  <c r="H46" i="9"/>
  <c r="G46" i="9"/>
  <c r="F46" i="9"/>
  <c r="E46" i="9"/>
  <c r="D46" i="9"/>
  <c r="C46" i="9"/>
  <c r="H45" i="9"/>
  <c r="G45" i="9"/>
  <c r="F45" i="9"/>
  <c r="E45" i="9"/>
  <c r="D45" i="9"/>
  <c r="C45" i="9"/>
  <c r="H44" i="9"/>
  <c r="G44" i="9"/>
  <c r="F44" i="9"/>
  <c r="E44" i="9"/>
  <c r="D44" i="9"/>
  <c r="C44" i="9"/>
  <c r="H43" i="9"/>
  <c r="G43" i="9"/>
  <c r="F43" i="9"/>
  <c r="E43" i="9"/>
  <c r="D43" i="9"/>
  <c r="C43" i="9"/>
  <c r="H42" i="9"/>
  <c r="G42" i="9"/>
  <c r="F42" i="9"/>
  <c r="E42" i="9"/>
  <c r="D42" i="9"/>
  <c r="C42" i="9"/>
  <c r="H41" i="9"/>
  <c r="G41" i="9"/>
  <c r="F41" i="9"/>
  <c r="E41" i="9"/>
  <c r="D41" i="9"/>
  <c r="C41" i="9"/>
  <c r="H40" i="9"/>
  <c r="G40" i="9"/>
  <c r="F40" i="9"/>
  <c r="E40" i="9"/>
  <c r="D40" i="9"/>
  <c r="C40" i="9"/>
  <c r="H39" i="9"/>
  <c r="G39" i="9"/>
  <c r="F39" i="9"/>
  <c r="E39" i="9"/>
  <c r="D39" i="9"/>
  <c r="C39" i="9"/>
  <c r="H38" i="9"/>
  <c r="G38" i="9"/>
  <c r="F38" i="9"/>
  <c r="E38" i="9"/>
  <c r="D38" i="9"/>
  <c r="C38" i="9"/>
  <c r="H37" i="9"/>
  <c r="G37" i="9"/>
  <c r="F37" i="9"/>
  <c r="E37" i="9"/>
  <c r="D37" i="9"/>
  <c r="C37" i="9"/>
  <c r="H36" i="9"/>
  <c r="G36" i="9"/>
  <c r="F36" i="9"/>
  <c r="E36" i="9"/>
  <c r="D36" i="9"/>
  <c r="C36" i="9"/>
  <c r="H35" i="9"/>
  <c r="G35" i="9"/>
  <c r="F35" i="9"/>
  <c r="E35" i="9"/>
  <c r="D35" i="9"/>
  <c r="C35" i="9"/>
  <c r="H34" i="9"/>
  <c r="G34" i="9"/>
  <c r="F34" i="9"/>
  <c r="E34" i="9"/>
  <c r="D34" i="9"/>
  <c r="C34" i="9"/>
  <c r="N28" i="8"/>
  <c r="M28" i="8"/>
  <c r="L28" i="8"/>
  <c r="K28" i="8"/>
  <c r="N27" i="8"/>
  <c r="M27" i="8"/>
  <c r="L27" i="8"/>
  <c r="K27" i="8"/>
  <c r="N26" i="8"/>
  <c r="M26" i="8"/>
  <c r="L26" i="8"/>
  <c r="K26" i="8"/>
  <c r="N25" i="8"/>
  <c r="M25" i="8"/>
  <c r="L25" i="8"/>
  <c r="K25" i="8"/>
  <c r="N24" i="8"/>
  <c r="M24" i="8"/>
  <c r="L24" i="8"/>
  <c r="K24" i="8"/>
  <c r="N23" i="8"/>
  <c r="M23" i="8"/>
  <c r="L23" i="8"/>
  <c r="K23" i="8"/>
  <c r="N22" i="8"/>
  <c r="M22" i="8"/>
  <c r="L22" i="8"/>
  <c r="K22" i="8"/>
  <c r="N21" i="8"/>
  <c r="M21" i="8"/>
  <c r="L21" i="8"/>
  <c r="K21" i="8"/>
  <c r="N20" i="8"/>
  <c r="M20" i="8"/>
  <c r="L20" i="8"/>
  <c r="K20" i="8"/>
  <c r="N19" i="8"/>
  <c r="M19" i="8"/>
  <c r="L19" i="8"/>
  <c r="K19" i="8"/>
  <c r="N18" i="8"/>
  <c r="M18" i="8"/>
  <c r="L18" i="8"/>
  <c r="K18" i="8"/>
  <c r="N17" i="8"/>
  <c r="M17" i="8"/>
  <c r="L17" i="8"/>
  <c r="K17" i="8"/>
  <c r="N16" i="8"/>
  <c r="M16" i="8"/>
  <c r="L16" i="8"/>
  <c r="K16" i="8"/>
  <c r="N15" i="8"/>
  <c r="M15" i="8"/>
  <c r="L15" i="8"/>
  <c r="K15" i="8"/>
  <c r="N14" i="8"/>
  <c r="M14" i="8"/>
  <c r="L14" i="8"/>
  <c r="K14" i="8"/>
  <c r="N13" i="8"/>
  <c r="M13" i="8"/>
  <c r="L13" i="8"/>
  <c r="K13" i="8"/>
  <c r="N12" i="8"/>
  <c r="M12" i="8"/>
  <c r="L12" i="8"/>
  <c r="K12" i="8"/>
  <c r="N11" i="8"/>
  <c r="M11" i="8"/>
  <c r="L11" i="8"/>
  <c r="K11" i="8"/>
  <c r="Q28" i="7"/>
  <c r="P28" i="7"/>
  <c r="O28" i="7"/>
  <c r="N28" i="7"/>
  <c r="M28" i="7"/>
  <c r="Q27" i="7"/>
  <c r="P27" i="7"/>
  <c r="O27" i="7"/>
  <c r="N27" i="7"/>
  <c r="M27" i="7"/>
  <c r="Q26" i="7"/>
  <c r="P26" i="7"/>
  <c r="O26" i="7"/>
  <c r="N26" i="7"/>
  <c r="M26" i="7"/>
  <c r="Q25" i="7"/>
  <c r="P25" i="7"/>
  <c r="O25" i="7"/>
  <c r="N25" i="7"/>
  <c r="M25" i="7"/>
  <c r="Q24" i="7"/>
  <c r="P24" i="7"/>
  <c r="O24" i="7"/>
  <c r="N24" i="7"/>
  <c r="M24" i="7"/>
  <c r="Q23" i="7"/>
  <c r="P23" i="7"/>
  <c r="O23" i="7"/>
  <c r="N23" i="7"/>
  <c r="M23" i="7"/>
  <c r="Q22" i="7"/>
  <c r="P22" i="7"/>
  <c r="O22" i="7"/>
  <c r="N22" i="7"/>
  <c r="M22" i="7"/>
  <c r="Q21" i="7"/>
  <c r="P21" i="7"/>
  <c r="O21" i="7"/>
  <c r="N21" i="7"/>
  <c r="M21" i="7"/>
  <c r="Q20" i="7"/>
  <c r="P20" i="7"/>
  <c r="O20" i="7"/>
  <c r="N20" i="7"/>
  <c r="M20" i="7"/>
  <c r="Q19" i="7"/>
  <c r="P19" i="7"/>
  <c r="O19" i="7"/>
  <c r="N19" i="7"/>
  <c r="M19" i="7"/>
  <c r="Q18" i="7"/>
  <c r="P18" i="7"/>
  <c r="O18" i="7"/>
  <c r="N18" i="7"/>
  <c r="M18" i="7"/>
  <c r="Q17" i="7"/>
  <c r="P17" i="7"/>
  <c r="O17" i="7"/>
  <c r="N17" i="7"/>
  <c r="M17" i="7"/>
  <c r="Q16" i="7"/>
  <c r="P16" i="7"/>
  <c r="O16" i="7"/>
  <c r="N16" i="7"/>
  <c r="M16" i="7"/>
  <c r="Q15" i="7"/>
  <c r="P15" i="7"/>
  <c r="O15" i="7"/>
  <c r="N15" i="7"/>
  <c r="M15" i="7"/>
  <c r="Q14" i="7"/>
  <c r="P14" i="7"/>
  <c r="O14" i="7"/>
  <c r="N14" i="7"/>
  <c r="M14" i="7"/>
  <c r="Q13" i="7"/>
  <c r="P13" i="7"/>
  <c r="O13" i="7"/>
  <c r="N13" i="7"/>
  <c r="M13" i="7"/>
  <c r="Q12" i="7"/>
  <c r="P12" i="7"/>
  <c r="O12" i="7"/>
  <c r="N12" i="7"/>
  <c r="M12" i="7"/>
  <c r="Q11" i="7"/>
  <c r="P11" i="7"/>
  <c r="O11" i="7"/>
  <c r="N11" i="7"/>
  <c r="M11" i="7"/>
  <c r="Q28" i="6"/>
  <c r="P28" i="6"/>
  <c r="O28" i="6"/>
  <c r="N28" i="6"/>
  <c r="M28" i="6"/>
  <c r="Q27" i="6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24" i="6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N28" i="5"/>
  <c r="M28" i="5"/>
  <c r="L28" i="5"/>
  <c r="K28" i="5"/>
  <c r="N27" i="5"/>
  <c r="M27" i="5"/>
  <c r="L27" i="5"/>
  <c r="K27" i="5"/>
  <c r="N26" i="5"/>
  <c r="M26" i="5"/>
  <c r="L26" i="5"/>
  <c r="K26" i="5"/>
  <c r="N25" i="5"/>
  <c r="M25" i="5"/>
  <c r="L25" i="5"/>
  <c r="K25" i="5"/>
  <c r="N24" i="5"/>
  <c r="M24" i="5"/>
  <c r="L24" i="5"/>
  <c r="K24" i="5"/>
  <c r="N23" i="5"/>
  <c r="M23" i="5"/>
  <c r="L23" i="5"/>
  <c r="K23" i="5"/>
  <c r="N22" i="5"/>
  <c r="M22" i="5"/>
  <c r="L22" i="5"/>
  <c r="K22" i="5"/>
  <c r="N21" i="5"/>
  <c r="M21" i="5"/>
  <c r="L21" i="5"/>
  <c r="K21" i="5"/>
  <c r="N20" i="5"/>
  <c r="M20" i="5"/>
  <c r="L20" i="5"/>
  <c r="K20" i="5"/>
  <c r="N19" i="5"/>
  <c r="M19" i="5"/>
  <c r="L19" i="5"/>
  <c r="K19" i="5"/>
  <c r="N18" i="5"/>
  <c r="M18" i="5"/>
  <c r="L18" i="5"/>
  <c r="K18" i="5"/>
  <c r="N17" i="5"/>
  <c r="M17" i="5"/>
  <c r="L17" i="5"/>
  <c r="K17" i="5"/>
  <c r="N16" i="5"/>
  <c r="M16" i="5"/>
  <c r="L16" i="5"/>
  <c r="K16" i="5"/>
  <c r="N15" i="5"/>
  <c r="M15" i="5"/>
  <c r="L15" i="5"/>
  <c r="K15" i="5"/>
  <c r="N14" i="5"/>
  <c r="M14" i="5"/>
  <c r="L14" i="5"/>
  <c r="K14" i="5"/>
  <c r="N13" i="5"/>
  <c r="M13" i="5"/>
  <c r="L13" i="5"/>
  <c r="K13" i="5"/>
  <c r="N12" i="5"/>
  <c r="M12" i="5"/>
  <c r="L12" i="5"/>
  <c r="K12" i="5"/>
  <c r="N11" i="5"/>
  <c r="M11" i="5"/>
  <c r="L11" i="5"/>
  <c r="K11" i="5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11" i="3"/>
  <c r="M28" i="3" l="1"/>
  <c r="L28" i="3"/>
  <c r="K28" i="3"/>
  <c r="M27" i="3"/>
  <c r="L27" i="3"/>
  <c r="K27" i="3"/>
  <c r="M26" i="3"/>
  <c r="L26" i="3"/>
  <c r="K26" i="3"/>
  <c r="N26" i="3"/>
  <c r="N25" i="3"/>
  <c r="M25" i="3"/>
  <c r="L25" i="3"/>
  <c r="K25" i="3"/>
  <c r="M24" i="3"/>
  <c r="L24" i="3"/>
  <c r="K24" i="3"/>
  <c r="N24" i="3"/>
  <c r="M23" i="3"/>
  <c r="L23" i="3"/>
  <c r="K23" i="3"/>
  <c r="M22" i="3"/>
  <c r="L22" i="3"/>
  <c r="K22" i="3"/>
  <c r="N22" i="3"/>
  <c r="M21" i="3"/>
  <c r="L21" i="3"/>
  <c r="K21" i="3"/>
  <c r="N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N14" i="3"/>
  <c r="N13" i="3"/>
  <c r="M13" i="3"/>
  <c r="L13" i="3"/>
  <c r="K13" i="3"/>
  <c r="M12" i="3"/>
  <c r="L12" i="3"/>
  <c r="K12" i="3"/>
  <c r="M11" i="3"/>
  <c r="L11" i="3"/>
  <c r="K11" i="3"/>
  <c r="C36" i="2"/>
  <c r="D36" i="2"/>
  <c r="E36" i="2"/>
  <c r="F36" i="2"/>
  <c r="G36" i="2"/>
  <c r="H36" i="2"/>
  <c r="I36" i="2"/>
  <c r="J36" i="2"/>
  <c r="C37" i="2"/>
  <c r="D37" i="2"/>
  <c r="E37" i="2"/>
  <c r="F37" i="2"/>
  <c r="G37" i="2"/>
  <c r="H37" i="2"/>
  <c r="I37" i="2"/>
  <c r="J37" i="2"/>
  <c r="C38" i="2"/>
  <c r="D38" i="2"/>
  <c r="E38" i="2"/>
  <c r="F38" i="2"/>
  <c r="G38" i="2"/>
  <c r="H38" i="2"/>
  <c r="I38" i="2"/>
  <c r="J38" i="2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C43" i="2"/>
  <c r="D43" i="2"/>
  <c r="E43" i="2"/>
  <c r="F43" i="2"/>
  <c r="G43" i="2"/>
  <c r="H43" i="2"/>
  <c r="I43" i="2"/>
  <c r="J43" i="2"/>
  <c r="C44" i="2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C47" i="2"/>
  <c r="D47" i="2"/>
  <c r="E47" i="2"/>
  <c r="F47" i="2"/>
  <c r="G47" i="2"/>
  <c r="H47" i="2"/>
  <c r="I47" i="2"/>
  <c r="J47" i="2"/>
  <c r="C48" i="2"/>
  <c r="D48" i="2"/>
  <c r="E48" i="2"/>
  <c r="F48" i="2"/>
  <c r="G48" i="2"/>
  <c r="H48" i="2"/>
  <c r="I48" i="2"/>
  <c r="J48" i="2"/>
  <c r="C49" i="2"/>
  <c r="D49" i="2"/>
  <c r="E49" i="2"/>
  <c r="F49" i="2"/>
  <c r="G49" i="2"/>
  <c r="H49" i="2"/>
  <c r="I49" i="2"/>
  <c r="J49" i="2"/>
  <c r="C50" i="2"/>
  <c r="D50" i="2"/>
  <c r="E50" i="2"/>
  <c r="F50" i="2"/>
  <c r="G50" i="2"/>
  <c r="H50" i="2"/>
  <c r="I50" i="2"/>
  <c r="J50" i="2"/>
  <c r="C51" i="2"/>
  <c r="D51" i="2"/>
  <c r="E51" i="2"/>
  <c r="F51" i="2"/>
  <c r="G51" i="2"/>
  <c r="H51" i="2"/>
  <c r="I51" i="2"/>
  <c r="J51" i="2"/>
  <c r="C52" i="2"/>
  <c r="D52" i="2"/>
  <c r="E52" i="2"/>
  <c r="F52" i="2"/>
  <c r="G52" i="2"/>
  <c r="H52" i="2"/>
  <c r="I52" i="2"/>
  <c r="J52" i="2"/>
  <c r="J35" i="2"/>
  <c r="I35" i="2"/>
  <c r="H35" i="2"/>
  <c r="G35" i="2"/>
  <c r="F35" i="2"/>
  <c r="E35" i="2"/>
  <c r="D35" i="2"/>
  <c r="C35" i="2"/>
  <c r="N12" i="3" l="1"/>
  <c r="N15" i="3"/>
  <c r="N28" i="3"/>
  <c r="N17" i="3"/>
  <c r="N20" i="3"/>
  <c r="N23" i="3"/>
  <c r="N11" i="3"/>
  <c r="N16" i="3"/>
  <c r="N19" i="3"/>
  <c r="N18" i="3"/>
  <c r="N27" i="3"/>
</calcChain>
</file>

<file path=xl/sharedStrings.xml><?xml version="1.0" encoding="utf-8"?>
<sst xmlns="http://schemas.openxmlformats.org/spreadsheetml/2006/main" count="673" uniqueCount="124">
  <si>
    <t>Juzgados de Instrucción en funciones de Guardia/Procesos de Violencia de Género</t>
  </si>
  <si>
    <t>JUZGADOS DE VIOLENCIA SOBRE LA MUJER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</si>
  <si>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</si>
  <si>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</si>
  <si>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</si>
  <si>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</si>
  <si>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</si>
  <si>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</si>
  <si>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</si>
  <si>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</si>
  <si>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</si>
  <si>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</si>
  <si>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</si>
  <si>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</si>
  <si>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</si>
  <si>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</si>
  <si>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</si>
  <si>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</si>
  <si>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</si>
  <si>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</si>
  <si>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Denuncias 
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</si>
  <si>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</si>
  <si>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</si>
  <si>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</si>
  <si>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</si>
  <si>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con denuncia victima</t>
  </si>
  <si>
    <t>con denuncia familiar</t>
  </si>
  <si>
    <t>por intervención directa policial</t>
  </si>
  <si>
    <t>Presentada directamente por victima en el juzgado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</si>
  <si>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</si>
  <si>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</si>
  <si>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</si>
  <si>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sobre denuncias</t>
  </si>
  <si>
    <t>Total</t>
  </si>
  <si>
    <t>Por españolas</t>
  </si>
  <si>
    <t>Por extranjeras</t>
  </si>
  <si>
    <t>Mujeres víctimas de violencia de género</t>
  </si>
  <si>
    <t>Víctimas
Españolas</t>
  </si>
  <si>
    <t>Víctimas 
Extranjeras</t>
  </si>
  <si>
    <t>Incoadas</t>
  </si>
  <si>
    <t>Inadmitidas</t>
  </si>
  <si>
    <t>Adoptadas</t>
  </si>
  <si>
    <t>Denegadas</t>
  </si>
  <si>
    <t>Número</t>
  </si>
  <si>
    <t>Condenado
 Español</t>
  </si>
  <si>
    <t>Condenado  
Extranjero</t>
  </si>
  <si>
    <t>Absuelto
Español</t>
  </si>
  <si>
    <t>Absuelto Extranjero</t>
  </si>
  <si>
    <t>Numero</t>
  </si>
  <si>
    <t>Condenado Español</t>
  </si>
  <si>
    <t>Condenado Extranjero</t>
  </si>
  <si>
    <t>Absuelto 
Español</t>
  </si>
  <si>
    <t>Absuelto 
Extranjero</t>
  </si>
  <si>
    <t>Condenado
Español</t>
  </si>
  <si>
    <t>Condenado
Extranjero</t>
  </si>
  <si>
    <t>Absuelto
Extranjero</t>
  </si>
  <si>
    <t>Juzgados de lo Penal/Procesos de Violencia de Género/Personas Enjuiciadas</t>
  </si>
  <si>
    <t>Total 
Condenatorias</t>
  </si>
  <si>
    <t>Previa 
Conformidad</t>
  </si>
  <si>
    <t>Restantes 
Condenatorias</t>
  </si>
  <si>
    <t>Absolutorias</t>
  </si>
  <si>
    <t>Juzgados de lo Penal/Procesos de Violencia de Género/Sentencias</t>
  </si>
  <si>
    <t>Total Menores Enjuiciados</t>
  </si>
  <si>
    <t>Españoles</t>
  </si>
  <si>
    <t>Extranjeros</t>
  </si>
  <si>
    <t>Total Menores 
Enjuiciados</t>
  </si>
  <si>
    <t>Juzgados de Menores/Procesos de Violencia de Género/Personas Enjuiciadas</t>
  </si>
  <si>
    <t>Juzgados de Menores/Procesos de Violencia de Género/Sentencias</t>
  </si>
  <si>
    <t xml:space="preserve">TOTAL Sentencias Por delitos </t>
  </si>
  <si>
    <t>Sentencias Con imposicion de medidas</t>
  </si>
  <si>
    <t>Sentencias Sin imposicion de medidas</t>
  </si>
  <si>
    <t xml:space="preserve">Sentencias previa conformidad </t>
  </si>
  <si>
    <t>Total Sentencias por Delitos</t>
  </si>
  <si>
    <t>Sentencias  con Imposición de Medidas</t>
  </si>
  <si>
    <t>Sentencias sin Imposición de Medidas</t>
  </si>
  <si>
    <t>Sentencias previa conformidad</t>
  </si>
  <si>
    <t>Con medidas</t>
  </si>
  <si>
    <t>Sin medidas</t>
  </si>
  <si>
    <t>Remitidas
 al J.V.S.M</t>
  </si>
  <si>
    <t>Pendientes 
final trimestre</t>
  </si>
  <si>
    <t>Asuntos
 ingresados</t>
  </si>
  <si>
    <t>De O.P.</t>
  </si>
  <si>
    <t>De Resto</t>
  </si>
  <si>
    <t>Total 
Órdenes Protección</t>
  </si>
  <si>
    <t>Acordadas</t>
  </si>
  <si>
    <t>Varones</t>
  </si>
  <si>
    <t>Mujeres</t>
  </si>
  <si>
    <t>Condenada
Española</t>
  </si>
  <si>
    <t>Absuelta
Española</t>
  </si>
  <si>
    <t>Condenada
Extranjera</t>
  </si>
  <si>
    <t>Absuelta
Extranjera</t>
  </si>
  <si>
    <t>Audiencia Provincial/Procesos de Violencia de Género/Total Personas Enjuiciadas</t>
  </si>
  <si>
    <t>Audiencia Provincial/Procesos de Violencia de Género/Personas Enjuiciadas por Sexo</t>
  </si>
  <si>
    <t>Sumarios</t>
  </si>
  <si>
    <t>Procd.
Abreviados</t>
  </si>
  <si>
    <t>Procd.
Jurado</t>
  </si>
  <si>
    <t>Sentencias Condenatorias</t>
  </si>
  <si>
    <t>Sentencias Absolutorias</t>
  </si>
  <si>
    <t>Total Sentencias</t>
  </si>
  <si>
    <t>Setencias Condenatorias</t>
  </si>
  <si>
    <t xml:space="preserve">Total Setencias </t>
  </si>
  <si>
    <t>Setencias Absolutorias</t>
  </si>
  <si>
    <t>Audiencia Provincial/Procesos de Violencia de Género/Sentencias</t>
  </si>
  <si>
    <t xml:space="preserve">  Denuncias</t>
  </si>
  <si>
    <t xml:space="preserve">  Renuncias</t>
  </si>
  <si>
    <t xml:space="preserve">  Víctimas</t>
  </si>
  <si>
    <t xml:space="preserve">  Órdenes y Medidas</t>
  </si>
  <si>
    <t xml:space="preserve">  Personas Enjuiciadas</t>
  </si>
  <si>
    <t>Juzgados de Instrucción en funciones de Guardia/Procesos de Violencia de Género/Órdenes de Protección</t>
  </si>
  <si>
    <t>1º Trimestre 2018</t>
  </si>
  <si>
    <t>1º Trimestre 2019</t>
  </si>
  <si>
    <t>Evolución 
1º Trimestre 2019/1º Trimestre 2018</t>
  </si>
  <si>
    <t xml:space="preserve">1º Trimestre 2018
</t>
  </si>
  <si>
    <t xml:space="preserve">1º Trimestre 2019
</t>
  </si>
  <si>
    <t>1º Trimestre 2018
Con Imposición de medidas</t>
  </si>
  <si>
    <t>1º Trimestre 2018
Sin Imposicion de Medidas</t>
  </si>
  <si>
    <t>1º Trimestre 2019
Con Imposición de medidas</t>
  </si>
  <si>
    <t>1º Trimestre 2019
Sin Imposicion de Medidas</t>
  </si>
  <si>
    <t>Evolución
1º Trimestre 2019/1º Trimestre 2018
Con Imposición de medidas</t>
  </si>
  <si>
    <t>Evolución
1º Trimestre 2019/1º Trimestre 2018
Sin Imposición de medidas</t>
  </si>
  <si>
    <t>1º Trimestre  2018</t>
  </si>
  <si>
    <t>1º Trimestre  2019</t>
  </si>
  <si>
    <t>Evolución de las Denuncias Recibidas  
Primer trimestre 2019/Primer trimestre 2018</t>
  </si>
  <si>
    <t>Evolución 
1º Trimestre 2019/1ºTrimestre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</si>
</sst>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b/>
      <sz val="11"/>
      <color rgb="FF4F81BD"/>
      <name val="Verdana"/>
      <family val="2"/>
    </font>
    <font>
      <sz val="11"/>
      <color theme="1"/>
      <name val="Verdana"/>
      <family val="2"/>
    </font>
    <font>
      <b/>
      <sz val="11"/>
      <color indexed="18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57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left" vertical="center"/>
    </xf>
    <xf numFmtId="0" fontId="0" fillId="2" borderId="0" xfId="0" applyFill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>
      <alignment horizontal="right" vertical="center"/>
    </xf>
    <xf numFmtId="3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"/>
    <xf numFmtId="164" fontId="8" fillId="0" borderId="2" xfId="0" applyNumberFormat="1" applyFont="1" applyBorder="1" applyAlignment="1">
      <alignment horizontal="right" vertical="center"/>
    </xf>
    <xf numFmtId="16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>
      <alignment vertical="center"/>
    </xf>
    <xf numFmtId="0" fontId="3" fillId="0" borderId="0" xfId="1"/>
    <xf numFmtId="0" fontId="10" fillId="0" borderId="0" xfId="0" applyFont="1"/>
    <xf numFmtId="0" fontId="4" fillId="0" borderId="0" xfId="1" applyFont="1" applyAlignment="1">
      <alignment horizontal="left" vertical="center"/>
    </xf>
    <xf numFmtId="0" fontId="4" fillId="5" borderId="2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  <xf numFmtId="0" fontId="9" fillId="0" borderId="0" xfId="2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DATOS Y EVOLUCIONES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214465</xdr:colOff>
      <xdr:row>1</xdr:row>
      <xdr:rowOff>28574</xdr:rowOff>
    </xdr:from>
    <xdr:to>
      <xdr:col>1</xdr:col>
      <xdr:colOff>476795</xdr:colOff>
      <xdr:row>9</xdr:row>
      <xdr:rowOff>19050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14465" y="190499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1447801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1462124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68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1º TRIMESTRE DE 2019</a:t>
          </a:r>
        </a:p>
      </xdr:txBody>
    </xdr:sp>
    <xdr:clientData/>
  </xdr:twoCellAnchor>
  <xdr:twoCellAnchor>
    <xdr:from>
      <xdr:col>10</xdr:col>
      <xdr:colOff>161925</xdr:colOff>
      <xdr:row>2</xdr:row>
      <xdr:rowOff>28575</xdr:rowOff>
    </xdr:from>
    <xdr:to>
      <xdr:col>10</xdr:col>
      <xdr:colOff>857250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1181100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1587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11</xdr:col>
      <xdr:colOff>0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5" y="1333500"/>
          <a:ext cx="127063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INGRESADOS Y SU EVOLUCIÓN        1º TRIMESTRE DE 2019</a:t>
          </a:r>
        </a:p>
      </xdr:txBody>
    </xdr:sp>
    <xdr:clientData/>
  </xdr:twoCellAnchor>
  <xdr:twoCellAnchor>
    <xdr:from>
      <xdr:col>11</xdr:col>
      <xdr:colOff>276226</xdr:colOff>
      <xdr:row>4</xdr:row>
      <xdr:rowOff>152401</xdr:rowOff>
    </xdr:from>
    <xdr:to>
      <xdr:col>11</xdr:col>
      <xdr:colOff>1019175</xdr:colOff>
      <xdr:row>7</xdr:row>
      <xdr:rowOff>142876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934701" y="800101"/>
          <a:ext cx="742949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6</xdr:row>
      <xdr:rowOff>142875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725400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INSTRUCCIÓN SIN COMPETENCIA EN VIOLENCIA SOBRE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LA MUJER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EN FUNCIONES DE GUARDIA/PROCESOS DE VIOLENCIA DE GÉNERO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38100</xdr:rowOff>
    </xdr:from>
    <xdr:to>
      <xdr:col>11</xdr:col>
      <xdr:colOff>9525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838200" y="1333500"/>
          <a:ext cx="127349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 EVOLUCIÓN        1º TRIMESTRE DE 2019</a:t>
          </a:r>
        </a:p>
      </xdr:txBody>
    </xdr:sp>
    <xdr:clientData/>
  </xdr:twoCellAnchor>
  <xdr:twoCellAnchor>
    <xdr:from>
      <xdr:col>11</xdr:col>
      <xdr:colOff>190501</xdr:colOff>
      <xdr:row>5</xdr:row>
      <xdr:rowOff>123826</xdr:rowOff>
    </xdr:from>
    <xdr:to>
      <xdr:col>12</xdr:col>
      <xdr:colOff>47626</xdr:colOff>
      <xdr:row>8</xdr:row>
      <xdr:rowOff>114301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6" y="933451"/>
          <a:ext cx="695325" cy="4762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609600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625151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PERSONAS ENJUICIADAS Y SU EVOLUCIÓN        1º TRIMESTRE DE 2019</a:t>
          </a:r>
        </a:p>
      </xdr:txBody>
    </xdr:sp>
    <xdr:clientData/>
  </xdr:twoCellAnchor>
  <xdr:twoCellAnchor>
    <xdr:from>
      <xdr:col>14</xdr:col>
      <xdr:colOff>876299</xdr:colOff>
      <xdr:row>2</xdr:row>
      <xdr:rowOff>19050</xdr:rowOff>
    </xdr:from>
    <xdr:to>
      <xdr:col>15</xdr:col>
      <xdr:colOff>638174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20749" y="3429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666750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696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682301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0285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ENJUICIADAS POR SEXO Y SU EVOLUCIÓN        1º TRIMESTRE DE 2019</a:t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16</xdr:col>
      <xdr:colOff>114300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73125" y="3333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257176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15</xdr:col>
      <xdr:colOff>272731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EN PRIMERA INSTANCIA Y SU EVOLUCIÓN        1º TRIMESTRE DE 2019</a:t>
          </a:r>
        </a:p>
      </xdr:txBody>
    </xdr:sp>
    <xdr:clientData/>
  </xdr:twoCellAnchor>
  <xdr:twoCellAnchor>
    <xdr:from>
      <xdr:col>16</xdr:col>
      <xdr:colOff>28574</xdr:colOff>
      <xdr:row>2</xdr:row>
      <xdr:rowOff>76201</xdr:rowOff>
    </xdr:from>
    <xdr:to>
      <xdr:col>16</xdr:col>
      <xdr:colOff>723899</xdr:colOff>
      <xdr:row>5</xdr:row>
      <xdr:rowOff>47626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4" y="400051"/>
          <a:ext cx="695325" cy="4572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704850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68375" y="381000"/>
          <a:ext cx="6953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2</xdr:colOff>
      <xdr:row>1</xdr:row>
      <xdr:rowOff>0</xdr:rowOff>
    </xdr:from>
    <xdr:to>
      <xdr:col>9</xdr:col>
      <xdr:colOff>1266826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2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9</xdr:col>
      <xdr:colOff>1285876</xdr:colOff>
      <xdr:row>6</xdr:row>
      <xdr:rowOff>152400</xdr:rowOff>
    </xdr:to>
    <xdr:sp macro="" textlink="">
      <xdr:nvSpPr>
        <xdr:cNvPr id="6" name="5 Rectángulo redondeado"/>
        <xdr:cNvSpPr/>
      </xdr:nvSpPr>
      <xdr:spPr>
        <a:xfrm>
          <a:off x="838200" y="485775"/>
          <a:ext cx="12677776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1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9</xdr:col>
      <xdr:colOff>1790700</xdr:colOff>
      <xdr:row>6</xdr:row>
      <xdr:rowOff>419100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677775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RENUNCIAS (La victima se acoge a la dispensa a la  obligacion de declarar como testigo, Art. 416 L.E.CRIM)          1º TRIMESTRE DE 2019</a:t>
          </a:r>
        </a:p>
      </xdr:txBody>
    </xdr:sp>
    <xdr:clientData/>
  </xdr:twoCellAnchor>
  <xdr:twoCellAnchor>
    <xdr:from>
      <xdr:col>10</xdr:col>
      <xdr:colOff>409575</xdr:colOff>
      <xdr:row>3</xdr:row>
      <xdr:rowOff>0</xdr:rowOff>
    </xdr:from>
    <xdr:to>
      <xdr:col>11</xdr:col>
      <xdr:colOff>142875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16025" y="485775"/>
          <a:ext cx="695325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1762124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200" y="0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438150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561976" y="161925"/>
          <a:ext cx="12658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</xdr:row>
      <xdr:rowOff>161924</xdr:rowOff>
    </xdr:from>
    <xdr:to>
      <xdr:col>11</xdr:col>
      <xdr:colOff>419099</xdr:colOff>
      <xdr:row>7</xdr:row>
      <xdr:rowOff>380999</xdr:rowOff>
    </xdr:to>
    <xdr:sp macro="" textlink="">
      <xdr:nvSpPr>
        <xdr:cNvPr id="6" name="5 Rectángulo redondeado"/>
        <xdr:cNvSpPr/>
      </xdr:nvSpPr>
      <xdr:spPr>
        <a:xfrm>
          <a:off x="685800" y="647699"/>
          <a:ext cx="12611099" cy="8667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NÚMERO DE MUJERES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QUE APARECEN COMO VÍCTIMAS EN LAS DENUNCIAS PRESENTADAS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SU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EVOLUCIÓN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2019</a:t>
          </a:r>
        </a:p>
      </xdr:txBody>
    </xdr:sp>
    <xdr:clientData/>
  </xdr:twoCellAnchor>
  <xdr:twoCellAnchor>
    <xdr:from>
      <xdr:col>11</xdr:col>
      <xdr:colOff>942975</xdr:colOff>
      <xdr:row>2</xdr:row>
      <xdr:rowOff>28575</xdr:rowOff>
    </xdr:from>
    <xdr:to>
      <xdr:col>12</xdr:col>
      <xdr:colOff>66675</xdr:colOff>
      <xdr:row>5</xdr:row>
      <xdr:rowOff>85725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372552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28575</xdr:rowOff>
    </xdr:from>
    <xdr:to>
      <xdr:col>13</xdr:col>
      <xdr:colOff>838200</xdr:colOff>
      <xdr:row>7</xdr:row>
      <xdr:rowOff>314325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3144500" cy="7715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ÓRDENES DE PROTECCIÓN Y 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PROTECCIÓN Y SEGURIDAD DE LAS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(Art. 544 bis y ter)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SU EVOLUCIÓN        1º TRIMESTRE DE 2019</a:t>
          </a:r>
        </a:p>
      </xdr:txBody>
    </xdr:sp>
    <xdr:clientData/>
  </xdr:twoCellAnchor>
  <xdr:twoCellAnchor>
    <xdr:from>
      <xdr:col>14</xdr:col>
      <xdr:colOff>295275</xdr:colOff>
      <xdr:row>1</xdr:row>
      <xdr:rowOff>133350</xdr:rowOff>
    </xdr:from>
    <xdr:to>
      <xdr:col>14</xdr:col>
      <xdr:colOff>990600</xdr:colOff>
      <xdr:row>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49375" y="2952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838199</xdr:colOff>
      <xdr:row>1</xdr:row>
      <xdr:rowOff>0</xdr:rowOff>
    </xdr:from>
    <xdr:to>
      <xdr:col>13</xdr:col>
      <xdr:colOff>752475</xdr:colOff>
      <xdr:row>3</xdr:row>
      <xdr:rowOff>95250</xdr:rowOff>
    </xdr:to>
    <xdr:sp macro="" textlink="">
      <xdr:nvSpPr>
        <xdr:cNvPr id="5" name="4 Rectángulo redondeado"/>
        <xdr:cNvSpPr/>
      </xdr:nvSpPr>
      <xdr:spPr>
        <a:xfrm>
          <a:off x="838199" y="161925"/>
          <a:ext cx="130683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70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VIOLENCIA SOBRE LA MUJER 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38101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715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1º TRIMESTRE DE 2019</a:t>
          </a:r>
        </a:p>
      </xdr:txBody>
    </xdr:sp>
    <xdr:clientData/>
  </xdr:twoCellAnchor>
  <xdr:twoCellAnchor>
    <xdr:from>
      <xdr:col>12</xdr:col>
      <xdr:colOff>47625</xdr:colOff>
      <xdr:row>1</xdr:row>
      <xdr:rowOff>123825</xdr:rowOff>
    </xdr:from>
    <xdr:to>
      <xdr:col>13</xdr:col>
      <xdr:colOff>38100</xdr:colOff>
      <xdr:row>5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87150" y="28575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819151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706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834706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7123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Y SU EVOLUCIÓN        1º TRIMESTRE DE 2019</a:t>
          </a:r>
        </a:p>
      </xdr:txBody>
    </xdr:sp>
    <xdr:clientData/>
  </xdr:twoCellAnchor>
  <xdr:twoCellAnchor>
    <xdr:from>
      <xdr:col>15</xdr:col>
      <xdr:colOff>161925</xdr:colOff>
      <xdr:row>1</xdr:row>
      <xdr:rowOff>85725</xdr:rowOff>
    </xdr:from>
    <xdr:to>
      <xdr:col>16</xdr:col>
      <xdr:colOff>142875</xdr:colOff>
      <xdr:row>4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58850" y="24765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896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729242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9020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Y SU EVOLUCIÓN        1º TRIMESTRE DE 2019</a:t>
          </a:r>
        </a:p>
      </xdr:txBody>
    </xdr:sp>
    <xdr:clientData/>
  </xdr:twoCellAnchor>
  <xdr:twoCellAnchor>
    <xdr:from>
      <xdr:col>11</xdr:col>
      <xdr:colOff>276225</xdr:colOff>
      <xdr:row>2</xdr:row>
      <xdr:rowOff>28575</xdr:rowOff>
    </xdr:from>
    <xdr:to>
      <xdr:col>11</xdr:col>
      <xdr:colOff>971550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30175" y="35242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1085851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MENORES/PROCESOS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DE GÉNERO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TSJ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1101063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67393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 ENJUICIADOS POR DELITO Y SU EVOLUCIÓN        1º TRIMESTRE DE 2019</a:t>
          </a:r>
        </a:p>
      </xdr:txBody>
    </xdr:sp>
    <xdr:clientData/>
  </xdr:twoCellAnchor>
  <xdr:twoCellAnchor>
    <xdr:from>
      <xdr:col>12</xdr:col>
      <xdr:colOff>485775</xdr:colOff>
      <xdr:row>1</xdr:row>
      <xdr:rowOff>142875</xdr:rowOff>
    </xdr:from>
    <xdr:to>
      <xdr:col>13</xdr:col>
      <xdr:colOff>314325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15975" y="3048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L31"/>
  <sheetViews>
    <sheetView tabSelected="1" workbookViewId="0"/>
  </sheetViews>
  <sheetFormatPr baseColWidth="10" defaultRowHeight="12.75" x14ac:dyDescent="0.2"/>
  <sheetData>
    <row r="16" spans="2:6" ht="14.25" x14ac:dyDescent="0.2">
      <c r="B16" s="26" t="s">
        <v>1</v>
      </c>
      <c r="C16" s="26"/>
      <c r="D16" s="26"/>
      <c r="E16" s="26"/>
      <c r="F16" s="26"/>
    </row>
    <row r="17" spans="2:12" ht="14.25" x14ac:dyDescent="0.2">
      <c r="B17" s="26" t="s">
        <v>103</v>
      </c>
      <c r="C17" s="26"/>
      <c r="D17" s="26"/>
      <c r="E17" s="26"/>
      <c r="F17" s="1"/>
    </row>
    <row r="18" spans="2:12" ht="14.25" x14ac:dyDescent="0.2">
      <c r="B18" s="26" t="s">
        <v>104</v>
      </c>
      <c r="C18" s="26"/>
      <c r="D18" s="26"/>
      <c r="E18" s="26"/>
      <c r="F18" s="1"/>
    </row>
    <row r="19" spans="2:12" ht="14.25" x14ac:dyDescent="0.2">
      <c r="B19" s="26" t="s">
        <v>105</v>
      </c>
      <c r="C19" s="26"/>
      <c r="D19" s="26"/>
      <c r="E19" s="26"/>
      <c r="F19" s="1"/>
    </row>
    <row r="20" spans="2:12" ht="14.25" x14ac:dyDescent="0.2">
      <c r="B20" s="26" t="s">
        <v>106</v>
      </c>
      <c r="C20" s="26"/>
      <c r="D20" s="26"/>
      <c r="E20" s="26"/>
      <c r="F20" s="1"/>
    </row>
    <row r="21" spans="2:12" ht="14.25" x14ac:dyDescent="0.2">
      <c r="B21" s="21" t="s">
        <v>107</v>
      </c>
      <c r="C21" s="21"/>
      <c r="D21" s="21"/>
      <c r="E21" s="21"/>
      <c r="F21" s="1"/>
    </row>
    <row r="22" spans="2:12" ht="14.25" x14ac:dyDescent="0.2">
      <c r="B22" s="3"/>
      <c r="C22" s="3"/>
      <c r="D22" s="3"/>
      <c r="E22" s="3"/>
      <c r="F22" s="3"/>
      <c r="G22" s="4"/>
      <c r="H22" s="4"/>
      <c r="I22" s="4"/>
    </row>
    <row r="23" spans="2:12" ht="15" x14ac:dyDescent="0.25">
      <c r="B23" s="2" t="s">
        <v>56</v>
      </c>
      <c r="C23" s="2"/>
      <c r="D23" s="18"/>
      <c r="E23" s="18"/>
      <c r="F23" s="18"/>
      <c r="G23" s="18"/>
      <c r="H23" s="19"/>
      <c r="I23" s="19"/>
    </row>
    <row r="24" spans="2:12" ht="15" customHeight="1" x14ac:dyDescent="0.2">
      <c r="B24" s="26" t="s">
        <v>61</v>
      </c>
      <c r="C24" s="26"/>
      <c r="D24" s="26"/>
      <c r="E24" s="26"/>
      <c r="F24" s="26"/>
      <c r="G24" s="26"/>
      <c r="H24" s="26"/>
      <c r="I24" s="26"/>
    </row>
    <row r="25" spans="2:12" ht="14.25" x14ac:dyDescent="0.2">
      <c r="B25" s="26" t="s">
        <v>66</v>
      </c>
      <c r="C25" s="26"/>
      <c r="D25" s="26"/>
      <c r="E25" s="26"/>
      <c r="F25" s="26"/>
      <c r="G25" s="26"/>
      <c r="H25" s="26"/>
      <c r="I25" s="26"/>
    </row>
    <row r="26" spans="2:12" ht="14.25" x14ac:dyDescent="0.2">
      <c r="B26" s="26" t="s">
        <v>67</v>
      </c>
      <c r="C26" s="26"/>
      <c r="D26" s="26"/>
      <c r="E26" s="26"/>
      <c r="F26" s="26"/>
      <c r="G26" s="26"/>
      <c r="H26" s="26"/>
      <c r="I26" s="26"/>
    </row>
    <row r="27" spans="2:12" ht="14.25" x14ac:dyDescent="0.2">
      <c r="B27" s="26" t="s">
        <v>0</v>
      </c>
      <c r="C27" s="26"/>
      <c r="D27" s="26"/>
      <c r="E27" s="26"/>
      <c r="F27" s="26"/>
      <c r="G27" s="26"/>
      <c r="H27" s="26"/>
      <c r="I27" s="26"/>
    </row>
    <row r="28" spans="2:12" ht="14.25" x14ac:dyDescent="0.2">
      <c r="B28" s="26" t="s">
        <v>108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2" ht="14.25" x14ac:dyDescent="0.2">
      <c r="B29" s="26" t="s">
        <v>91</v>
      </c>
      <c r="C29" s="26"/>
      <c r="D29" s="26"/>
      <c r="E29" s="26"/>
      <c r="F29" s="26"/>
      <c r="G29" s="26"/>
      <c r="H29" s="26"/>
      <c r="I29" s="26"/>
    </row>
    <row r="30" spans="2:12" ht="14.25" x14ac:dyDescent="0.2">
      <c r="B30" s="26" t="s">
        <v>92</v>
      </c>
      <c r="C30" s="26"/>
      <c r="D30" s="26"/>
      <c r="E30" s="26"/>
      <c r="F30" s="26"/>
      <c r="G30" s="26"/>
      <c r="H30" s="26"/>
      <c r="I30" s="26"/>
    </row>
    <row r="31" spans="2:12" ht="14.25" x14ac:dyDescent="0.2">
      <c r="B31" s="26" t="s">
        <v>102</v>
      </c>
      <c r="C31" s="26"/>
      <c r="D31" s="26"/>
      <c r="E31" s="26"/>
      <c r="F31" s="26"/>
      <c r="G31" s="26"/>
      <c r="H31" s="26"/>
      <c r="I31" s="26"/>
    </row>
  </sheetData>
  <mergeCells count="17">
    <mergeCell ref="B31:I31"/>
    <mergeCell ref="B24:I24"/>
    <mergeCell ref="B26:I26"/>
    <mergeCell ref="B30:I30"/>
    <mergeCell ref="B28:L28"/>
    <mergeCell ref="B16:F16"/>
    <mergeCell ref="B27:I27"/>
    <mergeCell ref="B29:I29"/>
    <mergeCell ref="B17:C17"/>
    <mergeCell ref="D17:E17"/>
    <mergeCell ref="B18:C18"/>
    <mergeCell ref="D18:E18"/>
    <mergeCell ref="B19:C19"/>
    <mergeCell ref="D19:E19"/>
    <mergeCell ref="B20:C20"/>
    <mergeCell ref="D20:E20"/>
    <mergeCell ref="B25:I25"/>
  </mergeCells>
  <hyperlinks>
    <hyperlink ref="B17" location="'Evolución Denuncias'!A1" display="Denuncias"/>
    <hyperlink ref="B18" location="'Evolución Renuncias'!A1" display="Renuncias"/>
    <hyperlink ref="B19" location="'Evolución Víctimas'!A1" display="Víctimas"/>
    <hyperlink ref="B20" location="'Total Órdenes y Medidas'!A1" display="Órdenes y Medidas"/>
    <hyperlink ref="B21" location="'Personas Enjuiciadas'!A1" display="Personas Enjuiciadas"/>
    <hyperlink ref="B29" location="Aud.Prov.!A1" display="Audiencia Provincial"/>
    <hyperlink ref="B23" location="Penal!A1" display="Juzgado de lo Penal"/>
    <hyperlink ref="B25" location="'Jdos Menores_Personas Enjuiciad'!A1" display="Juzgados de Menores/Procesos de Violencia de Género/Personas Enjuiciadas"/>
    <hyperlink ref="B27" location="Guardia!A1" display="Juzgado de Instrucción en funciones de Guardia"/>
    <hyperlink ref="B19:C19" location="'Evolución Víctimas'!A1" display="Víctimas"/>
    <hyperlink ref="B20:C20" location="'Evolución Órdenes y Medidas'!A1" display="Órdenes y Medidas"/>
    <hyperlink ref="B21:C21" location="'Personas Enjuiciadas'!A1" display="Personas Enjuiciadas"/>
    <hyperlink ref="B23:I23" location="'Jdos Penal_Personas Enjuiciadas'!A1" display="Juzgados de lo Penal/Procesos de Violencia de Género/Personas Enjuiciadas"/>
    <hyperlink ref="B24" location="'Jdos Penal_Sentencias'!A1" display="Juzgados de lo Penal/Procesos de Violencia de Género/Sentencias"/>
    <hyperlink ref="B26" location="'Jdos Menores_Personas Enjuiciad'!A1" display="Juzgados de Menores/Procesos de Violencia de Género/Personas Enjuiciadas"/>
    <hyperlink ref="B26:I26" location="'Jdos Menores_Sentencias'!A1" display="Juzgados de Menores/Procesos de Violencia de Género/Sentencias"/>
    <hyperlink ref="B27:I27" location="'Jdos Guardia_Asuntos'!A1" display="Juzgados de Instrucción en funciones de Guardia/Procesos de Violencia de Género"/>
    <hyperlink ref="B28" location="Guardia!A1" display="Juzgado de Instrucción en funciones de Guardia"/>
    <hyperlink ref="B28:I28" location="'Jdos Guardia_Órdenes Protección'!A1" display="Juzgados de Instrucción en funciones de Guardia/Procesos de Violencia de Género"/>
    <hyperlink ref="B29:I29" location="'Audiencias_Pers Enjuiciadas'!A1" display="Audiencia Provincial/Procesos de Violencia de Género/Total Personas Enjuiciadas"/>
    <hyperlink ref="B30:I30" location="'Audiencias_Pers Enjuic por Sexo'!A1" display="Audiencia Provincial/Procesos de Violencia de Género/Personas Enjuiciadas por Sexo"/>
    <hyperlink ref="B31:I31" location="Audiencias_Sentencias!A1" display="Audiencia Provincial/Procesos de Violencia de Género/Sentencia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5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9.875" bestFit="1" customWidth="1"/>
    <col min="4" max="4" width="17.125" bestFit="1" customWidth="1"/>
    <col min="5" max="5" width="16" bestFit="1" customWidth="1"/>
    <col min="6" max="6" width="19.375" bestFit="1" customWidth="1"/>
    <col min="7" max="7" width="19.875" bestFit="1" customWidth="1"/>
    <col min="8" max="8" width="16.875" bestFit="1" customWidth="1"/>
    <col min="9" max="9" width="16" bestFit="1" customWidth="1"/>
    <col min="10" max="10" width="19.375" bestFit="1" customWidth="1"/>
    <col min="11" max="18" width="20.625" customWidth="1"/>
    <col min="19" max="19" width="11.875" customWidth="1"/>
  </cols>
  <sheetData>
    <row r="9" spans="2:10" ht="44.25" customHeight="1" thickBot="1" x14ac:dyDescent="0.25">
      <c r="C9" s="32" t="s">
        <v>120</v>
      </c>
      <c r="D9" s="33"/>
      <c r="E9" s="33"/>
      <c r="F9" s="33"/>
      <c r="G9" s="32" t="s">
        <v>121</v>
      </c>
      <c r="H9" s="33"/>
      <c r="I9" s="33"/>
      <c r="J9" s="33"/>
    </row>
    <row r="10" spans="2:10" ht="44.25" customHeight="1" thickBot="1" x14ac:dyDescent="0.25">
      <c r="C10" s="11" t="s">
        <v>68</v>
      </c>
      <c r="D10" s="11" t="s">
        <v>69</v>
      </c>
      <c r="E10" s="11" t="s">
        <v>70</v>
      </c>
      <c r="F10" s="11" t="s">
        <v>71</v>
      </c>
      <c r="G10" s="11" t="s">
        <v>68</v>
      </c>
      <c r="H10" s="11" t="s">
        <v>69</v>
      </c>
      <c r="I10" s="11" t="s">
        <v>70</v>
      </c>
      <c r="J10" s="11" t="s">
        <v>71</v>
      </c>
    </row>
    <row r="11" spans="2:10" ht="20.100000000000001" customHeight="1" thickBot="1" x14ac:dyDescent="0.25">
      <c r="B11" s="5" t="s">
        <v>2</v>
      </c>
      <c r="C11" s="12">
        <f>SUM(D11:E11)</f>
        <v>14</v>
      </c>
      <c r="D11" s="24">
        <v>14</v>
      </c>
      <c r="E11" s="24">
        <v>0</v>
      </c>
      <c r="F11" s="24">
        <v>13</v>
      </c>
      <c r="G11" s="12">
        <f>SUM(H11:I11)</f>
        <v>14</v>
      </c>
      <c r="H11" s="24">
        <v>12</v>
      </c>
      <c r="I11" s="24">
        <v>2</v>
      </c>
      <c r="J11" s="24">
        <v>12</v>
      </c>
    </row>
    <row r="12" spans="2:10" ht="20.100000000000001" customHeight="1" thickBot="1" x14ac:dyDescent="0.25">
      <c r="B12" s="6" t="s">
        <v>3</v>
      </c>
      <c r="C12" s="12">
        <f t="shared" ref="C12:C27" si="0">SUM(D12:E12)</f>
        <v>2</v>
      </c>
      <c r="D12" s="24">
        <v>2</v>
      </c>
      <c r="E12" s="24">
        <v>0</v>
      </c>
      <c r="F12" s="24">
        <v>1</v>
      </c>
      <c r="G12" s="12">
        <f t="shared" ref="G12:G27" si="1">SUM(H12:I12)</f>
        <v>1</v>
      </c>
      <c r="H12" s="24">
        <v>1</v>
      </c>
      <c r="I12" s="24">
        <v>0</v>
      </c>
      <c r="J12" s="24">
        <v>1</v>
      </c>
    </row>
    <row r="13" spans="2:10" ht="20.100000000000001" customHeight="1" thickBot="1" x14ac:dyDescent="0.25">
      <c r="B13" s="6" t="s">
        <v>4</v>
      </c>
      <c r="C13" s="12">
        <f t="shared" si="0"/>
        <v>3</v>
      </c>
      <c r="D13" s="24">
        <v>3</v>
      </c>
      <c r="E13" s="24">
        <v>0</v>
      </c>
      <c r="F13" s="24">
        <v>3</v>
      </c>
      <c r="G13" s="12">
        <f t="shared" si="1"/>
        <v>0</v>
      </c>
      <c r="H13" s="24">
        <v>0</v>
      </c>
      <c r="I13" s="24">
        <v>0</v>
      </c>
      <c r="J13" s="24">
        <v>0</v>
      </c>
    </row>
    <row r="14" spans="2:10" ht="20.100000000000001" customHeight="1" thickBot="1" x14ac:dyDescent="0.25">
      <c r="B14" s="6" t="s">
        <v>5</v>
      </c>
      <c r="C14" s="12">
        <f t="shared" si="0"/>
        <v>5</v>
      </c>
      <c r="D14" s="24">
        <v>5</v>
      </c>
      <c r="E14" s="24">
        <v>0</v>
      </c>
      <c r="F14" s="24">
        <v>3</v>
      </c>
      <c r="G14" s="12">
        <f t="shared" si="1"/>
        <v>2</v>
      </c>
      <c r="H14" s="24">
        <v>2</v>
      </c>
      <c r="I14" s="24">
        <v>0</v>
      </c>
      <c r="J14" s="24">
        <v>1</v>
      </c>
    </row>
    <row r="15" spans="2:10" ht="20.100000000000001" customHeight="1" thickBot="1" x14ac:dyDescent="0.25">
      <c r="B15" s="6" t="s">
        <v>6</v>
      </c>
      <c r="C15" s="12">
        <f t="shared" si="0"/>
        <v>3</v>
      </c>
      <c r="D15" s="24">
        <v>3</v>
      </c>
      <c r="E15" s="24">
        <v>0</v>
      </c>
      <c r="F15" s="24">
        <v>3</v>
      </c>
      <c r="G15" s="12">
        <f t="shared" si="1"/>
        <v>9</v>
      </c>
      <c r="H15" s="24">
        <v>8</v>
      </c>
      <c r="I15" s="24">
        <v>1</v>
      </c>
      <c r="J15" s="24">
        <v>8</v>
      </c>
    </row>
    <row r="16" spans="2:10" ht="20.100000000000001" customHeight="1" thickBot="1" x14ac:dyDescent="0.25">
      <c r="B16" s="6" t="s">
        <v>7</v>
      </c>
      <c r="C16" s="12">
        <f t="shared" si="0"/>
        <v>2</v>
      </c>
      <c r="D16" s="24">
        <v>2</v>
      </c>
      <c r="E16" s="24">
        <v>0</v>
      </c>
      <c r="F16" s="24">
        <v>1</v>
      </c>
      <c r="G16" s="12">
        <f t="shared" si="1"/>
        <v>1</v>
      </c>
      <c r="H16" s="24">
        <v>1</v>
      </c>
      <c r="I16" s="24">
        <v>0</v>
      </c>
      <c r="J16" s="24">
        <v>0</v>
      </c>
    </row>
    <row r="17" spans="2:10" ht="20.100000000000001" customHeight="1" thickBot="1" x14ac:dyDescent="0.25">
      <c r="B17" s="6" t="s">
        <v>8</v>
      </c>
      <c r="C17" s="12">
        <f t="shared" si="0"/>
        <v>3</v>
      </c>
      <c r="D17" s="24">
        <v>2</v>
      </c>
      <c r="E17" s="24">
        <v>1</v>
      </c>
      <c r="F17" s="24">
        <v>1</v>
      </c>
      <c r="G17" s="12">
        <f t="shared" si="1"/>
        <v>3</v>
      </c>
      <c r="H17" s="24">
        <v>3</v>
      </c>
      <c r="I17" s="24">
        <v>0</v>
      </c>
      <c r="J17" s="24">
        <v>1</v>
      </c>
    </row>
    <row r="18" spans="2:10" ht="20.100000000000001" customHeight="1" thickBot="1" x14ac:dyDescent="0.25">
      <c r="B18" s="6" t="s">
        <v>9</v>
      </c>
      <c r="C18" s="12">
        <f t="shared" si="0"/>
        <v>4</v>
      </c>
      <c r="D18" s="24">
        <v>3</v>
      </c>
      <c r="E18" s="24">
        <v>1</v>
      </c>
      <c r="F18" s="24">
        <v>2</v>
      </c>
      <c r="G18" s="12">
        <f t="shared" si="1"/>
        <v>2</v>
      </c>
      <c r="H18" s="24">
        <v>2</v>
      </c>
      <c r="I18" s="24">
        <v>0</v>
      </c>
      <c r="J18" s="24">
        <v>2</v>
      </c>
    </row>
    <row r="19" spans="2:10" ht="20.100000000000001" customHeight="1" thickBot="1" x14ac:dyDescent="0.25">
      <c r="B19" s="6" t="s">
        <v>10</v>
      </c>
      <c r="C19" s="12">
        <f t="shared" si="0"/>
        <v>3</v>
      </c>
      <c r="D19" s="24">
        <v>3</v>
      </c>
      <c r="E19" s="24">
        <v>0</v>
      </c>
      <c r="F19" s="24">
        <v>3</v>
      </c>
      <c r="G19" s="12">
        <f t="shared" si="1"/>
        <v>14</v>
      </c>
      <c r="H19" s="24">
        <v>12</v>
      </c>
      <c r="I19" s="24">
        <v>2</v>
      </c>
      <c r="J19" s="24">
        <v>12</v>
      </c>
    </row>
    <row r="20" spans="2:10" ht="20.100000000000001" customHeight="1" thickBot="1" x14ac:dyDescent="0.25">
      <c r="B20" s="6" t="s">
        <v>11</v>
      </c>
      <c r="C20" s="12">
        <f t="shared" si="0"/>
        <v>6</v>
      </c>
      <c r="D20" s="24">
        <v>6</v>
      </c>
      <c r="E20" s="24">
        <v>0</v>
      </c>
      <c r="F20" s="24">
        <v>5</v>
      </c>
      <c r="G20" s="12">
        <f t="shared" si="1"/>
        <v>8</v>
      </c>
      <c r="H20" s="24">
        <v>8</v>
      </c>
      <c r="I20" s="24">
        <v>0</v>
      </c>
      <c r="J20" s="24">
        <v>6</v>
      </c>
    </row>
    <row r="21" spans="2:10" ht="20.100000000000001" customHeight="1" thickBot="1" x14ac:dyDescent="0.25">
      <c r="B21" s="6" t="s">
        <v>12</v>
      </c>
      <c r="C21" s="12">
        <f t="shared" si="0"/>
        <v>0</v>
      </c>
      <c r="D21" s="24">
        <v>0</v>
      </c>
      <c r="E21" s="24">
        <v>0</v>
      </c>
      <c r="F21" s="24">
        <v>0</v>
      </c>
      <c r="G21" s="12">
        <f t="shared" si="1"/>
        <v>2</v>
      </c>
      <c r="H21" s="24">
        <v>2</v>
      </c>
      <c r="I21" s="24">
        <v>0</v>
      </c>
      <c r="J21" s="24">
        <v>2</v>
      </c>
    </row>
    <row r="22" spans="2:10" ht="20.100000000000001" customHeight="1" thickBot="1" x14ac:dyDescent="0.25">
      <c r="B22" s="6" t="s">
        <v>13</v>
      </c>
      <c r="C22" s="12">
        <f t="shared" si="0"/>
        <v>3</v>
      </c>
      <c r="D22" s="24">
        <v>3</v>
      </c>
      <c r="E22" s="24">
        <v>0</v>
      </c>
      <c r="F22" s="24">
        <v>1</v>
      </c>
      <c r="G22" s="12">
        <f t="shared" si="1"/>
        <v>4</v>
      </c>
      <c r="H22" s="24">
        <v>4</v>
      </c>
      <c r="I22" s="24">
        <v>0</v>
      </c>
      <c r="J22" s="24">
        <v>4</v>
      </c>
    </row>
    <row r="23" spans="2:10" ht="20.100000000000001" customHeight="1" thickBot="1" x14ac:dyDescent="0.25">
      <c r="B23" s="6" t="s">
        <v>14</v>
      </c>
      <c r="C23" s="12">
        <f t="shared" si="0"/>
        <v>4</v>
      </c>
      <c r="D23" s="24">
        <v>4</v>
      </c>
      <c r="E23" s="24">
        <v>0</v>
      </c>
      <c r="F23" s="24">
        <v>3</v>
      </c>
      <c r="G23" s="12">
        <f t="shared" si="1"/>
        <v>5</v>
      </c>
      <c r="H23" s="24">
        <v>4</v>
      </c>
      <c r="I23" s="24">
        <v>1</v>
      </c>
      <c r="J23" s="24">
        <v>3</v>
      </c>
    </row>
    <row r="24" spans="2:10" ht="20.100000000000001" customHeight="1" thickBot="1" x14ac:dyDescent="0.25">
      <c r="B24" s="6" t="s">
        <v>15</v>
      </c>
      <c r="C24" s="12">
        <f t="shared" si="0"/>
        <v>7</v>
      </c>
      <c r="D24" s="24">
        <v>7</v>
      </c>
      <c r="E24" s="24">
        <v>0</v>
      </c>
      <c r="F24" s="24">
        <v>7</v>
      </c>
      <c r="G24" s="12">
        <f t="shared" si="1"/>
        <v>2</v>
      </c>
      <c r="H24" s="24">
        <v>2</v>
      </c>
      <c r="I24" s="24">
        <v>0</v>
      </c>
      <c r="J24" s="24">
        <v>2</v>
      </c>
    </row>
    <row r="25" spans="2:10" ht="20.100000000000001" customHeight="1" thickBot="1" x14ac:dyDescent="0.25">
      <c r="B25" s="6" t="s">
        <v>16</v>
      </c>
      <c r="C25" s="12">
        <f t="shared" si="0"/>
        <v>0</v>
      </c>
      <c r="D25" s="24">
        <v>0</v>
      </c>
      <c r="E25" s="24">
        <v>0</v>
      </c>
      <c r="F25" s="24">
        <v>0</v>
      </c>
      <c r="G25" s="12">
        <f t="shared" si="1"/>
        <v>1</v>
      </c>
      <c r="H25" s="24">
        <v>1</v>
      </c>
      <c r="I25" s="24">
        <v>0</v>
      </c>
      <c r="J25" s="24">
        <v>1</v>
      </c>
    </row>
    <row r="26" spans="2:10" ht="20.100000000000001" customHeight="1" thickBot="1" x14ac:dyDescent="0.25">
      <c r="B26" s="7" t="s">
        <v>17</v>
      </c>
      <c r="C26" s="12">
        <f t="shared" si="0"/>
        <v>0</v>
      </c>
      <c r="D26" s="24">
        <v>0</v>
      </c>
      <c r="E26" s="24">
        <v>0</v>
      </c>
      <c r="F26" s="24">
        <v>0</v>
      </c>
      <c r="G26" s="12">
        <f t="shared" si="1"/>
        <v>3</v>
      </c>
      <c r="H26" s="24">
        <v>2</v>
      </c>
      <c r="I26" s="24">
        <v>1</v>
      </c>
      <c r="J26" s="24">
        <v>1</v>
      </c>
    </row>
    <row r="27" spans="2:10" ht="20.100000000000001" customHeight="1" thickBot="1" x14ac:dyDescent="0.25">
      <c r="B27" s="8" t="s">
        <v>18</v>
      </c>
      <c r="C27" s="12">
        <f t="shared" si="0"/>
        <v>0</v>
      </c>
      <c r="D27" s="24">
        <v>0</v>
      </c>
      <c r="E27" s="24">
        <v>0</v>
      </c>
      <c r="F27" s="24">
        <v>0</v>
      </c>
      <c r="G27" s="12">
        <f t="shared" si="1"/>
        <v>1</v>
      </c>
      <c r="H27" s="24">
        <v>1</v>
      </c>
      <c r="I27" s="24">
        <v>0</v>
      </c>
      <c r="J27" s="24">
        <v>1</v>
      </c>
    </row>
    <row r="28" spans="2:10" ht="20.100000000000001" customHeight="1" thickBot="1" x14ac:dyDescent="0.25">
      <c r="B28" s="9" t="s">
        <v>19</v>
      </c>
      <c r="C28" s="13">
        <f>SUM(C11:C27)</f>
        <v>59</v>
      </c>
      <c r="D28" s="13">
        <f t="shared" ref="D28:J28" si="2">SUM(D11:D27)</f>
        <v>57</v>
      </c>
      <c r="E28" s="13">
        <f t="shared" si="2"/>
        <v>2</v>
      </c>
      <c r="F28" s="13">
        <f t="shared" si="2"/>
        <v>46</v>
      </c>
      <c r="G28" s="13">
        <f t="shared" si="2"/>
        <v>72</v>
      </c>
      <c r="H28" s="13">
        <f t="shared" si="2"/>
        <v>65</v>
      </c>
      <c r="I28" s="13">
        <f t="shared" si="2"/>
        <v>7</v>
      </c>
      <c r="J28" s="13">
        <f t="shared" si="2"/>
        <v>57</v>
      </c>
    </row>
    <row r="29" spans="2:10" x14ac:dyDescent="0.2">
      <c r="C29" s="23"/>
      <c r="D29" s="23"/>
      <c r="E29" s="23"/>
      <c r="F29" s="23"/>
      <c r="G29" s="23"/>
      <c r="H29" s="23"/>
      <c r="I29" s="23"/>
      <c r="J29" s="23"/>
    </row>
    <row r="32" spans="2:10" ht="44.25" customHeight="1" thickBot="1" x14ac:dyDescent="0.25">
      <c r="C32" s="32" t="s">
        <v>111</v>
      </c>
      <c r="D32" s="33"/>
      <c r="E32" s="33"/>
      <c r="F32" s="33"/>
    </row>
    <row r="33" spans="2:6" ht="44.25" customHeight="1" thickBot="1" x14ac:dyDescent="0.25">
      <c r="C33" s="11" t="s">
        <v>72</v>
      </c>
      <c r="D33" s="11" t="s">
        <v>73</v>
      </c>
      <c r="E33" s="11" t="s">
        <v>74</v>
      </c>
      <c r="F33" s="11" t="s">
        <v>75</v>
      </c>
    </row>
    <row r="34" spans="2:6" ht="20.100000000000001" customHeight="1" thickBot="1" x14ac:dyDescent="0.25">
      <c r="B34" s="5" t="s">
        <v>2</v>
      </c>
      <c r="C34" s="15">
        <f>IF(C11=0,"-",IF(G11=0,"-",(G11-C11)/C11))</f>
        <v>0</v>
      </c>
      <c r="D34" s="15">
        <f>IF(D11=0,"-",IF(H11=0,"-",(H11-D11)/D11))</f>
        <v>-0.14285714285714285</v>
      </c>
      <c r="E34" s="15" t="str">
        <f>IF(E11=0,"-",IF(I11=0,"-",(I11-E11)/E11))</f>
        <v>-</v>
      </c>
      <c r="F34" s="15">
        <f>IF(F11=0,"-",IF(J11=0,"-",(J11-F11)/F11))</f>
        <v>-7.6923076923076927E-2</v>
      </c>
    </row>
    <row r="35" spans="2:6" ht="20.100000000000001" customHeight="1" thickBot="1" x14ac:dyDescent="0.25">
      <c r="B35" s="6" t="s">
        <v>3</v>
      </c>
      <c r="C35" s="15">
        <f t="shared" ref="C35:F50" si="3">IF(C12=0,"-",IF(G12=0,"-",(G12-C12)/C12))</f>
        <v>-0.5</v>
      </c>
      <c r="D35" s="15">
        <f t="shared" si="3"/>
        <v>-0.5</v>
      </c>
      <c r="E35" s="15" t="str">
        <f t="shared" si="3"/>
        <v>-</v>
      </c>
      <c r="F35" s="15">
        <f t="shared" si="3"/>
        <v>0</v>
      </c>
    </row>
    <row r="36" spans="2:6" ht="20.100000000000001" customHeight="1" thickBot="1" x14ac:dyDescent="0.25">
      <c r="B36" s="6" t="s">
        <v>4</v>
      </c>
      <c r="C36" s="15" t="str">
        <f t="shared" si="3"/>
        <v>-</v>
      </c>
      <c r="D36" s="15" t="str">
        <f t="shared" si="3"/>
        <v>-</v>
      </c>
      <c r="E36" s="15" t="str">
        <f t="shared" si="3"/>
        <v>-</v>
      </c>
      <c r="F36" s="15" t="str">
        <f t="shared" si="3"/>
        <v>-</v>
      </c>
    </row>
    <row r="37" spans="2:6" ht="20.100000000000001" customHeight="1" thickBot="1" x14ac:dyDescent="0.25">
      <c r="B37" s="6" t="s">
        <v>5</v>
      </c>
      <c r="C37" s="15">
        <f t="shared" si="3"/>
        <v>-0.6</v>
      </c>
      <c r="D37" s="15">
        <f t="shared" si="3"/>
        <v>-0.6</v>
      </c>
      <c r="E37" s="15" t="str">
        <f t="shared" si="3"/>
        <v>-</v>
      </c>
      <c r="F37" s="15">
        <f t="shared" si="3"/>
        <v>-0.66666666666666663</v>
      </c>
    </row>
    <row r="38" spans="2:6" ht="20.100000000000001" customHeight="1" thickBot="1" x14ac:dyDescent="0.25">
      <c r="B38" s="6" t="s">
        <v>6</v>
      </c>
      <c r="C38" s="15">
        <f t="shared" si="3"/>
        <v>2</v>
      </c>
      <c r="D38" s="15">
        <f t="shared" si="3"/>
        <v>1.6666666666666667</v>
      </c>
      <c r="E38" s="15" t="str">
        <f t="shared" si="3"/>
        <v>-</v>
      </c>
      <c r="F38" s="15">
        <f t="shared" si="3"/>
        <v>1.6666666666666667</v>
      </c>
    </row>
    <row r="39" spans="2:6" ht="20.100000000000001" customHeight="1" thickBot="1" x14ac:dyDescent="0.25">
      <c r="B39" s="6" t="s">
        <v>7</v>
      </c>
      <c r="C39" s="15">
        <f t="shared" si="3"/>
        <v>-0.5</v>
      </c>
      <c r="D39" s="15">
        <f t="shared" si="3"/>
        <v>-0.5</v>
      </c>
      <c r="E39" s="15" t="str">
        <f t="shared" si="3"/>
        <v>-</v>
      </c>
      <c r="F39" s="15" t="str">
        <f t="shared" si="3"/>
        <v>-</v>
      </c>
    </row>
    <row r="40" spans="2:6" ht="20.100000000000001" customHeight="1" thickBot="1" x14ac:dyDescent="0.25">
      <c r="B40" s="6" t="s">
        <v>8</v>
      </c>
      <c r="C40" s="15">
        <f t="shared" si="3"/>
        <v>0</v>
      </c>
      <c r="D40" s="15">
        <f t="shared" si="3"/>
        <v>0.5</v>
      </c>
      <c r="E40" s="15" t="str">
        <f t="shared" si="3"/>
        <v>-</v>
      </c>
      <c r="F40" s="15">
        <f t="shared" si="3"/>
        <v>0</v>
      </c>
    </row>
    <row r="41" spans="2:6" ht="20.100000000000001" customHeight="1" thickBot="1" x14ac:dyDescent="0.25">
      <c r="B41" s="6" t="s">
        <v>9</v>
      </c>
      <c r="C41" s="15">
        <f t="shared" si="3"/>
        <v>-0.5</v>
      </c>
      <c r="D41" s="15">
        <f t="shared" si="3"/>
        <v>-0.33333333333333331</v>
      </c>
      <c r="E41" s="15" t="str">
        <f t="shared" si="3"/>
        <v>-</v>
      </c>
      <c r="F41" s="15">
        <f t="shared" si="3"/>
        <v>0</v>
      </c>
    </row>
    <row r="42" spans="2:6" ht="20.100000000000001" customHeight="1" thickBot="1" x14ac:dyDescent="0.25">
      <c r="B42" s="6" t="s">
        <v>10</v>
      </c>
      <c r="C42" s="15">
        <f t="shared" si="3"/>
        <v>3.6666666666666665</v>
      </c>
      <c r="D42" s="15">
        <f t="shared" si="3"/>
        <v>3</v>
      </c>
      <c r="E42" s="15" t="str">
        <f t="shared" si="3"/>
        <v>-</v>
      </c>
      <c r="F42" s="15">
        <f t="shared" si="3"/>
        <v>3</v>
      </c>
    </row>
    <row r="43" spans="2:6" ht="20.100000000000001" customHeight="1" thickBot="1" x14ac:dyDescent="0.25">
      <c r="B43" s="6" t="s">
        <v>11</v>
      </c>
      <c r="C43" s="15">
        <f t="shared" si="3"/>
        <v>0.33333333333333331</v>
      </c>
      <c r="D43" s="15">
        <f t="shared" si="3"/>
        <v>0.33333333333333331</v>
      </c>
      <c r="E43" s="15" t="str">
        <f t="shared" si="3"/>
        <v>-</v>
      </c>
      <c r="F43" s="15">
        <f t="shared" si="3"/>
        <v>0.2</v>
      </c>
    </row>
    <row r="44" spans="2:6" ht="20.100000000000001" customHeight="1" thickBot="1" x14ac:dyDescent="0.25">
      <c r="B44" s="6" t="s">
        <v>12</v>
      </c>
      <c r="C44" s="15" t="str">
        <f t="shared" si="3"/>
        <v>-</v>
      </c>
      <c r="D44" s="15" t="str">
        <f t="shared" si="3"/>
        <v>-</v>
      </c>
      <c r="E44" s="15" t="str">
        <f t="shared" si="3"/>
        <v>-</v>
      </c>
      <c r="F44" s="15" t="str">
        <f t="shared" si="3"/>
        <v>-</v>
      </c>
    </row>
    <row r="45" spans="2:6" ht="20.100000000000001" customHeight="1" thickBot="1" x14ac:dyDescent="0.25">
      <c r="B45" s="6" t="s">
        <v>13</v>
      </c>
      <c r="C45" s="15">
        <f t="shared" si="3"/>
        <v>0.33333333333333331</v>
      </c>
      <c r="D45" s="15">
        <f t="shared" si="3"/>
        <v>0.33333333333333331</v>
      </c>
      <c r="E45" s="15" t="str">
        <f t="shared" si="3"/>
        <v>-</v>
      </c>
      <c r="F45" s="15">
        <f t="shared" si="3"/>
        <v>3</v>
      </c>
    </row>
    <row r="46" spans="2:6" ht="20.100000000000001" customHeight="1" thickBot="1" x14ac:dyDescent="0.25">
      <c r="B46" s="6" t="s">
        <v>14</v>
      </c>
      <c r="C46" s="15">
        <f t="shared" si="3"/>
        <v>0.25</v>
      </c>
      <c r="D46" s="15">
        <f t="shared" si="3"/>
        <v>0</v>
      </c>
      <c r="E46" s="15" t="str">
        <f t="shared" si="3"/>
        <v>-</v>
      </c>
      <c r="F46" s="15">
        <f t="shared" si="3"/>
        <v>0</v>
      </c>
    </row>
    <row r="47" spans="2:6" ht="20.100000000000001" customHeight="1" thickBot="1" x14ac:dyDescent="0.25">
      <c r="B47" s="6" t="s">
        <v>15</v>
      </c>
      <c r="C47" s="15">
        <f t="shared" si="3"/>
        <v>-0.7142857142857143</v>
      </c>
      <c r="D47" s="15">
        <f t="shared" si="3"/>
        <v>-0.7142857142857143</v>
      </c>
      <c r="E47" s="15" t="str">
        <f t="shared" si="3"/>
        <v>-</v>
      </c>
      <c r="F47" s="15">
        <f t="shared" si="3"/>
        <v>-0.7142857142857143</v>
      </c>
    </row>
    <row r="48" spans="2:6" ht="20.100000000000001" customHeight="1" thickBot="1" x14ac:dyDescent="0.25">
      <c r="B48" s="6" t="s">
        <v>16</v>
      </c>
      <c r="C48" s="15" t="str">
        <f t="shared" si="3"/>
        <v>-</v>
      </c>
      <c r="D48" s="15" t="str">
        <f t="shared" si="3"/>
        <v>-</v>
      </c>
      <c r="E48" s="15" t="str">
        <f t="shared" si="3"/>
        <v>-</v>
      </c>
      <c r="F48" s="15" t="str">
        <f t="shared" si="3"/>
        <v>-</v>
      </c>
    </row>
    <row r="49" spans="2:6" ht="20.100000000000001" customHeight="1" thickBot="1" x14ac:dyDescent="0.25">
      <c r="B49" s="7" t="s">
        <v>17</v>
      </c>
      <c r="C49" s="15" t="str">
        <f t="shared" si="3"/>
        <v>-</v>
      </c>
      <c r="D49" s="15" t="str">
        <f t="shared" si="3"/>
        <v>-</v>
      </c>
      <c r="E49" s="15" t="str">
        <f t="shared" si="3"/>
        <v>-</v>
      </c>
      <c r="F49" s="15" t="str">
        <f t="shared" si="3"/>
        <v>-</v>
      </c>
    </row>
    <row r="50" spans="2:6" ht="20.100000000000001" customHeight="1" thickBot="1" x14ac:dyDescent="0.25">
      <c r="B50" s="8" t="s">
        <v>18</v>
      </c>
      <c r="C50" s="15" t="str">
        <f t="shared" si="3"/>
        <v>-</v>
      </c>
      <c r="D50" s="15" t="str">
        <f t="shared" si="3"/>
        <v>-</v>
      </c>
      <c r="E50" s="15" t="str">
        <f t="shared" si="3"/>
        <v>-</v>
      </c>
      <c r="F50" s="15" t="str">
        <f t="shared" si="3"/>
        <v>-</v>
      </c>
    </row>
    <row r="51" spans="2:6" ht="20.100000000000001" customHeight="1" thickBot="1" x14ac:dyDescent="0.25">
      <c r="B51" s="9" t="s">
        <v>19</v>
      </c>
      <c r="C51" s="16">
        <f t="shared" ref="C51:F51" si="4">IF(C28=0,"-",IF(G28=0,"-",(G28-C28)/C28))</f>
        <v>0.22033898305084745</v>
      </c>
      <c r="D51" s="16">
        <f t="shared" si="4"/>
        <v>0.14035087719298245</v>
      </c>
      <c r="E51" s="16">
        <f t="shared" si="4"/>
        <v>2.5</v>
      </c>
      <c r="F51" s="16">
        <f t="shared" si="4"/>
        <v>0.2391304347826087</v>
      </c>
    </row>
  </sheetData>
  <mergeCells count="3">
    <mergeCell ref="C32:F32"/>
    <mergeCell ref="C9:F9"/>
    <mergeCell ref="G9:J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T33"/>
  <sheetViews>
    <sheetView workbookViewId="0">
      <selection activeCell="C17" sqref="C17"/>
    </sheetView>
  </sheetViews>
  <sheetFormatPr baseColWidth="10" defaultRowHeight="12.75" x14ac:dyDescent="0.2"/>
  <cols>
    <col min="1" max="1" width="8.625" customWidth="1"/>
    <col min="2" max="2" width="26.375" customWidth="1"/>
    <col min="3" max="3" width="12.875" bestFit="1" customWidth="1"/>
    <col min="4" max="4" width="8.75" bestFit="1" customWidth="1"/>
    <col min="5" max="5" width="10.5" bestFit="1" customWidth="1"/>
    <col min="6" max="6" width="13.5" bestFit="1" customWidth="1"/>
    <col min="7" max="7" width="11.5" bestFit="1" customWidth="1"/>
    <col min="8" max="8" width="15.625" customWidth="1"/>
    <col min="9" max="9" width="12.875" bestFit="1" customWidth="1"/>
    <col min="10" max="10" width="8.75" bestFit="1" customWidth="1"/>
    <col min="11" max="11" width="10.5" bestFit="1" customWidth="1"/>
    <col min="12" max="12" width="13.5" bestFit="1" customWidth="1"/>
    <col min="13" max="13" width="11.5" bestFit="1" customWidth="1"/>
    <col min="14" max="14" width="15.625" customWidth="1"/>
    <col min="15" max="15" width="12.875" bestFit="1" customWidth="1"/>
    <col min="16" max="16" width="8.75" bestFit="1" customWidth="1"/>
    <col min="17" max="17" width="10.5" bestFit="1" customWidth="1"/>
    <col min="18" max="18" width="13.5" bestFit="1" customWidth="1"/>
    <col min="19" max="19" width="11.5" bestFit="1" customWidth="1"/>
    <col min="20" max="20" width="15.625" customWidth="1"/>
  </cols>
  <sheetData>
    <row r="13" spans="2:20" ht="44.25" customHeight="1" thickBot="1" x14ac:dyDescent="0.25">
      <c r="C13" s="32" t="s">
        <v>109</v>
      </c>
      <c r="D13" s="33"/>
      <c r="E13" s="33"/>
      <c r="F13" s="33"/>
      <c r="G13" s="33"/>
      <c r="H13" s="33"/>
      <c r="I13" s="33" t="s">
        <v>110</v>
      </c>
      <c r="J13" s="33"/>
      <c r="K13" s="33"/>
      <c r="L13" s="33"/>
      <c r="M13" s="33"/>
      <c r="N13" s="33"/>
      <c r="O13" s="33" t="s">
        <v>111</v>
      </c>
      <c r="P13" s="33"/>
      <c r="Q13" s="33"/>
      <c r="R13" s="33"/>
      <c r="S13" s="33"/>
      <c r="T13" s="33"/>
    </row>
    <row r="14" spans="2:20" ht="44.25" customHeight="1" thickBot="1" x14ac:dyDescent="0.25">
      <c r="C14" s="34" t="s">
        <v>80</v>
      </c>
      <c r="D14" s="29" t="s">
        <v>76</v>
      </c>
      <c r="E14" s="31"/>
      <c r="F14" s="34" t="s">
        <v>77</v>
      </c>
      <c r="G14" s="34" t="s">
        <v>78</v>
      </c>
      <c r="H14" s="34" t="s">
        <v>79</v>
      </c>
      <c r="I14" s="27" t="s">
        <v>80</v>
      </c>
      <c r="J14" s="29" t="s">
        <v>76</v>
      </c>
      <c r="K14" s="31"/>
      <c r="L14" s="34" t="s">
        <v>77</v>
      </c>
      <c r="M14" s="34" t="s">
        <v>78</v>
      </c>
      <c r="N14" s="34" t="s">
        <v>79</v>
      </c>
      <c r="O14" s="27" t="s">
        <v>80</v>
      </c>
      <c r="P14" s="29" t="s">
        <v>76</v>
      </c>
      <c r="Q14" s="31"/>
      <c r="R14" s="34" t="s">
        <v>77</v>
      </c>
      <c r="S14" s="34" t="s">
        <v>78</v>
      </c>
      <c r="T14" s="34" t="s">
        <v>79</v>
      </c>
    </row>
    <row r="15" spans="2:20" ht="44.25" customHeight="1" thickBot="1" x14ac:dyDescent="0.25">
      <c r="C15" s="35"/>
      <c r="D15" s="11" t="s">
        <v>81</v>
      </c>
      <c r="E15" s="11" t="s">
        <v>82</v>
      </c>
      <c r="F15" s="35"/>
      <c r="G15" s="35"/>
      <c r="H15" s="35"/>
      <c r="I15" s="49"/>
      <c r="J15" s="11" t="s">
        <v>81</v>
      </c>
      <c r="K15" s="11" t="s">
        <v>82</v>
      </c>
      <c r="L15" s="35"/>
      <c r="M15" s="35"/>
      <c r="N15" s="35"/>
      <c r="O15" s="49"/>
      <c r="P15" s="11" t="s">
        <v>81</v>
      </c>
      <c r="Q15" s="11" t="s">
        <v>82</v>
      </c>
      <c r="R15" s="35"/>
      <c r="S15" s="35"/>
      <c r="T15" s="35"/>
    </row>
    <row r="16" spans="2:20" ht="20.100000000000001" customHeight="1" thickBot="1" x14ac:dyDescent="0.25">
      <c r="B16" s="5" t="s">
        <v>2</v>
      </c>
      <c r="C16" s="12">
        <v>540</v>
      </c>
      <c r="D16" s="12">
        <v>171</v>
      </c>
      <c r="E16" s="12">
        <v>161</v>
      </c>
      <c r="F16" s="12">
        <v>208</v>
      </c>
      <c r="G16" s="12">
        <v>538</v>
      </c>
      <c r="H16" s="12">
        <v>2</v>
      </c>
      <c r="I16" s="12">
        <v>629</v>
      </c>
      <c r="J16" s="12">
        <v>191</v>
      </c>
      <c r="K16" s="12">
        <v>133</v>
      </c>
      <c r="L16" s="12">
        <v>305</v>
      </c>
      <c r="M16" s="12">
        <v>628</v>
      </c>
      <c r="N16" s="12">
        <v>1</v>
      </c>
      <c r="O16" s="15">
        <f t="shared" ref="O16:T31" si="0">IF(C16=0,"-",(I16-C16)/C16)</f>
        <v>0.1648148148148148</v>
      </c>
      <c r="P16" s="15">
        <f t="shared" si="0"/>
        <v>0.11695906432748537</v>
      </c>
      <c r="Q16" s="15">
        <f t="shared" si="0"/>
        <v>-0.17391304347826086</v>
      </c>
      <c r="R16" s="15">
        <f t="shared" si="0"/>
        <v>0.46634615384615385</v>
      </c>
      <c r="S16" s="15">
        <f t="shared" si="0"/>
        <v>0.16728624535315986</v>
      </c>
      <c r="T16" s="15">
        <f t="shared" si="0"/>
        <v>-0.5</v>
      </c>
    </row>
    <row r="17" spans="2:20" ht="20.100000000000001" customHeight="1" thickBot="1" x14ac:dyDescent="0.25">
      <c r="B17" s="6" t="s">
        <v>3</v>
      </c>
      <c r="C17" s="12">
        <v>104</v>
      </c>
      <c r="D17" s="12">
        <v>27</v>
      </c>
      <c r="E17" s="12">
        <v>7</v>
      </c>
      <c r="F17" s="12">
        <v>70</v>
      </c>
      <c r="G17" s="12">
        <v>104</v>
      </c>
      <c r="H17" s="12">
        <v>0</v>
      </c>
      <c r="I17" s="12">
        <v>176</v>
      </c>
      <c r="J17" s="12">
        <v>42</v>
      </c>
      <c r="K17" s="12">
        <v>6</v>
      </c>
      <c r="L17" s="12">
        <v>128</v>
      </c>
      <c r="M17" s="12">
        <v>176</v>
      </c>
      <c r="N17" s="12">
        <v>0</v>
      </c>
      <c r="O17" s="15">
        <f t="shared" si="0"/>
        <v>0.69230769230769229</v>
      </c>
      <c r="P17" s="15">
        <f t="shared" si="0"/>
        <v>0.55555555555555558</v>
      </c>
      <c r="Q17" s="15">
        <f t="shared" si="0"/>
        <v>-0.14285714285714285</v>
      </c>
      <c r="R17" s="15">
        <f t="shared" si="0"/>
        <v>0.82857142857142863</v>
      </c>
      <c r="S17" s="15">
        <f t="shared" si="0"/>
        <v>0.69230769230769229</v>
      </c>
      <c r="T17" s="15" t="str">
        <f t="shared" si="0"/>
        <v>-</v>
      </c>
    </row>
    <row r="18" spans="2:20" ht="20.100000000000001" customHeight="1" thickBot="1" x14ac:dyDescent="0.25">
      <c r="B18" s="6" t="s">
        <v>4</v>
      </c>
      <c r="C18" s="12">
        <v>72</v>
      </c>
      <c r="D18" s="12">
        <v>39</v>
      </c>
      <c r="E18" s="12">
        <v>6</v>
      </c>
      <c r="F18" s="12">
        <v>27</v>
      </c>
      <c r="G18" s="12">
        <v>72</v>
      </c>
      <c r="H18" s="12">
        <v>0</v>
      </c>
      <c r="I18" s="12">
        <v>80</v>
      </c>
      <c r="J18" s="12">
        <v>40</v>
      </c>
      <c r="K18" s="12">
        <v>1</v>
      </c>
      <c r="L18" s="12">
        <v>39</v>
      </c>
      <c r="M18" s="12">
        <v>80</v>
      </c>
      <c r="N18" s="12">
        <v>0</v>
      </c>
      <c r="O18" s="15">
        <f t="shared" si="0"/>
        <v>0.1111111111111111</v>
      </c>
      <c r="P18" s="15">
        <f t="shared" si="0"/>
        <v>2.564102564102564E-2</v>
      </c>
      <c r="Q18" s="15">
        <f t="shared" si="0"/>
        <v>-0.83333333333333337</v>
      </c>
      <c r="R18" s="15">
        <f t="shared" si="0"/>
        <v>0.44444444444444442</v>
      </c>
      <c r="S18" s="15">
        <f t="shared" si="0"/>
        <v>0.1111111111111111</v>
      </c>
      <c r="T18" s="15" t="str">
        <f t="shared" si="0"/>
        <v>-</v>
      </c>
    </row>
    <row r="19" spans="2:20" ht="20.100000000000001" customHeight="1" thickBot="1" x14ac:dyDescent="0.25">
      <c r="B19" s="6" t="s">
        <v>5</v>
      </c>
      <c r="C19" s="12">
        <v>291</v>
      </c>
      <c r="D19" s="12">
        <v>88</v>
      </c>
      <c r="E19" s="12">
        <v>41</v>
      </c>
      <c r="F19" s="12">
        <v>162</v>
      </c>
      <c r="G19" s="12">
        <v>288</v>
      </c>
      <c r="H19" s="12">
        <v>3</v>
      </c>
      <c r="I19" s="12">
        <v>465</v>
      </c>
      <c r="J19" s="12">
        <v>137</v>
      </c>
      <c r="K19" s="12">
        <v>30</v>
      </c>
      <c r="L19" s="12">
        <v>298</v>
      </c>
      <c r="M19" s="12">
        <v>452</v>
      </c>
      <c r="N19" s="12">
        <v>1</v>
      </c>
      <c r="O19" s="15">
        <f t="shared" si="0"/>
        <v>0.59793814432989689</v>
      </c>
      <c r="P19" s="15">
        <f t="shared" si="0"/>
        <v>0.55681818181818177</v>
      </c>
      <c r="Q19" s="15">
        <f t="shared" si="0"/>
        <v>-0.26829268292682928</v>
      </c>
      <c r="R19" s="15">
        <f t="shared" si="0"/>
        <v>0.83950617283950613</v>
      </c>
      <c r="S19" s="15">
        <f t="shared" si="0"/>
        <v>0.56944444444444442</v>
      </c>
      <c r="T19" s="15">
        <f t="shared" si="0"/>
        <v>-0.66666666666666663</v>
      </c>
    </row>
    <row r="20" spans="2:20" ht="20.100000000000001" customHeight="1" thickBot="1" x14ac:dyDescent="0.25">
      <c r="B20" s="6" t="s">
        <v>6</v>
      </c>
      <c r="C20" s="12">
        <v>216</v>
      </c>
      <c r="D20" s="12">
        <v>68</v>
      </c>
      <c r="E20" s="12">
        <v>31</v>
      </c>
      <c r="F20" s="12">
        <v>117</v>
      </c>
      <c r="G20" s="12">
        <v>215</v>
      </c>
      <c r="H20" s="12">
        <v>1</v>
      </c>
      <c r="I20" s="12">
        <v>220</v>
      </c>
      <c r="J20" s="12">
        <v>118</v>
      </c>
      <c r="K20" s="12">
        <v>28</v>
      </c>
      <c r="L20" s="12">
        <v>74</v>
      </c>
      <c r="M20" s="12">
        <v>220</v>
      </c>
      <c r="N20" s="12">
        <v>0</v>
      </c>
      <c r="O20" s="15">
        <f t="shared" si="0"/>
        <v>1.8518518518518517E-2</v>
      </c>
      <c r="P20" s="15">
        <f t="shared" si="0"/>
        <v>0.73529411764705888</v>
      </c>
      <c r="Q20" s="15">
        <f t="shared" si="0"/>
        <v>-9.6774193548387094E-2</v>
      </c>
      <c r="R20" s="15">
        <f t="shared" si="0"/>
        <v>-0.36752136752136755</v>
      </c>
      <c r="S20" s="15">
        <f t="shared" si="0"/>
        <v>2.3255813953488372E-2</v>
      </c>
      <c r="T20" s="15">
        <f t="shared" si="0"/>
        <v>-1</v>
      </c>
    </row>
    <row r="21" spans="2:20" ht="20.100000000000001" customHeight="1" thickBot="1" x14ac:dyDescent="0.25">
      <c r="B21" s="6" t="s">
        <v>7</v>
      </c>
      <c r="C21" s="12">
        <v>42</v>
      </c>
      <c r="D21" s="12">
        <v>23</v>
      </c>
      <c r="E21" s="12">
        <v>8</v>
      </c>
      <c r="F21" s="12">
        <v>11</v>
      </c>
      <c r="G21" s="12">
        <v>40</v>
      </c>
      <c r="H21" s="12">
        <v>2</v>
      </c>
      <c r="I21" s="12">
        <v>43</v>
      </c>
      <c r="J21" s="12">
        <v>24</v>
      </c>
      <c r="K21" s="12">
        <v>6</v>
      </c>
      <c r="L21" s="12">
        <v>13</v>
      </c>
      <c r="M21" s="12">
        <v>43</v>
      </c>
      <c r="N21" s="12">
        <v>0</v>
      </c>
      <c r="O21" s="15">
        <f t="shared" si="0"/>
        <v>2.3809523809523808E-2</v>
      </c>
      <c r="P21" s="15">
        <f t="shared" si="0"/>
        <v>4.3478260869565216E-2</v>
      </c>
      <c r="Q21" s="15">
        <f t="shared" si="0"/>
        <v>-0.25</v>
      </c>
      <c r="R21" s="15">
        <f t="shared" si="0"/>
        <v>0.18181818181818182</v>
      </c>
      <c r="S21" s="15">
        <f t="shared" si="0"/>
        <v>7.4999999999999997E-2</v>
      </c>
      <c r="T21" s="15">
        <f t="shared" si="0"/>
        <v>-1</v>
      </c>
    </row>
    <row r="22" spans="2:20" ht="20.100000000000001" customHeight="1" thickBot="1" x14ac:dyDescent="0.25">
      <c r="B22" s="6" t="s">
        <v>8</v>
      </c>
      <c r="C22" s="12">
        <v>132</v>
      </c>
      <c r="D22" s="12">
        <v>51</v>
      </c>
      <c r="E22" s="12">
        <v>22</v>
      </c>
      <c r="F22" s="12">
        <v>59</v>
      </c>
      <c r="G22" s="12">
        <v>132</v>
      </c>
      <c r="H22" s="12">
        <v>0</v>
      </c>
      <c r="I22" s="12">
        <v>176</v>
      </c>
      <c r="J22" s="12">
        <v>62</v>
      </c>
      <c r="K22" s="12">
        <v>29</v>
      </c>
      <c r="L22" s="12">
        <v>85</v>
      </c>
      <c r="M22" s="12">
        <v>174</v>
      </c>
      <c r="N22" s="12">
        <v>2</v>
      </c>
      <c r="O22" s="15">
        <f t="shared" si="0"/>
        <v>0.33333333333333331</v>
      </c>
      <c r="P22" s="15">
        <f t="shared" si="0"/>
        <v>0.21568627450980393</v>
      </c>
      <c r="Q22" s="15">
        <f t="shared" si="0"/>
        <v>0.31818181818181818</v>
      </c>
      <c r="R22" s="15">
        <f t="shared" si="0"/>
        <v>0.44067796610169491</v>
      </c>
      <c r="S22" s="15">
        <f t="shared" si="0"/>
        <v>0.31818181818181818</v>
      </c>
      <c r="T22" s="15" t="str">
        <f t="shared" si="0"/>
        <v>-</v>
      </c>
    </row>
    <row r="23" spans="2:20" ht="20.100000000000001" customHeight="1" thickBot="1" x14ac:dyDescent="0.25">
      <c r="B23" s="6" t="s">
        <v>9</v>
      </c>
      <c r="C23" s="12">
        <v>109</v>
      </c>
      <c r="D23" s="12">
        <v>61</v>
      </c>
      <c r="E23" s="12">
        <v>21</v>
      </c>
      <c r="F23" s="12">
        <v>27</v>
      </c>
      <c r="G23" s="12">
        <v>107</v>
      </c>
      <c r="H23" s="12">
        <v>0</v>
      </c>
      <c r="I23" s="12">
        <v>82</v>
      </c>
      <c r="J23" s="12">
        <v>52</v>
      </c>
      <c r="K23" s="12">
        <v>9</v>
      </c>
      <c r="L23" s="12">
        <v>21</v>
      </c>
      <c r="M23" s="12">
        <v>80</v>
      </c>
      <c r="N23" s="12">
        <v>1</v>
      </c>
      <c r="O23" s="15">
        <f t="shared" si="0"/>
        <v>-0.24770642201834864</v>
      </c>
      <c r="P23" s="15">
        <f t="shared" si="0"/>
        <v>-0.14754098360655737</v>
      </c>
      <c r="Q23" s="15">
        <f t="shared" si="0"/>
        <v>-0.5714285714285714</v>
      </c>
      <c r="R23" s="15">
        <f t="shared" si="0"/>
        <v>-0.22222222222222221</v>
      </c>
      <c r="S23" s="15">
        <f t="shared" si="0"/>
        <v>-0.25233644859813081</v>
      </c>
      <c r="T23" s="15" t="str">
        <f t="shared" si="0"/>
        <v>-</v>
      </c>
    </row>
    <row r="24" spans="2:20" ht="20.100000000000001" customHeight="1" thickBot="1" x14ac:dyDescent="0.25">
      <c r="B24" s="6" t="s">
        <v>10</v>
      </c>
      <c r="C24" s="12">
        <v>366</v>
      </c>
      <c r="D24" s="12">
        <v>250</v>
      </c>
      <c r="E24" s="12">
        <v>13</v>
      </c>
      <c r="F24" s="12">
        <v>103</v>
      </c>
      <c r="G24" s="12">
        <v>365</v>
      </c>
      <c r="H24" s="12">
        <v>0</v>
      </c>
      <c r="I24" s="12">
        <v>364</v>
      </c>
      <c r="J24" s="12">
        <v>251</v>
      </c>
      <c r="K24" s="12">
        <v>18</v>
      </c>
      <c r="L24" s="12">
        <v>95</v>
      </c>
      <c r="M24" s="12">
        <v>364</v>
      </c>
      <c r="N24" s="12">
        <v>0</v>
      </c>
      <c r="O24" s="15">
        <f t="shared" si="0"/>
        <v>-5.4644808743169399E-3</v>
      </c>
      <c r="P24" s="15">
        <f t="shared" si="0"/>
        <v>4.0000000000000001E-3</v>
      </c>
      <c r="Q24" s="15">
        <f t="shared" si="0"/>
        <v>0.38461538461538464</v>
      </c>
      <c r="R24" s="15">
        <f t="shared" si="0"/>
        <v>-7.7669902912621352E-2</v>
      </c>
      <c r="S24" s="15">
        <f t="shared" si="0"/>
        <v>-2.7397260273972603E-3</v>
      </c>
      <c r="T24" s="15" t="str">
        <f t="shared" si="0"/>
        <v>-</v>
      </c>
    </row>
    <row r="25" spans="2:20" ht="20.100000000000001" customHeight="1" thickBot="1" x14ac:dyDescent="0.25">
      <c r="B25" s="6" t="s">
        <v>11</v>
      </c>
      <c r="C25" s="12">
        <v>369</v>
      </c>
      <c r="D25" s="12">
        <v>152</v>
      </c>
      <c r="E25" s="12">
        <v>97</v>
      </c>
      <c r="F25" s="12">
        <v>120</v>
      </c>
      <c r="G25" s="12">
        <v>369</v>
      </c>
      <c r="H25" s="12">
        <v>0</v>
      </c>
      <c r="I25" s="12">
        <v>380</v>
      </c>
      <c r="J25" s="12">
        <v>163</v>
      </c>
      <c r="K25" s="12">
        <v>81</v>
      </c>
      <c r="L25" s="12">
        <v>136</v>
      </c>
      <c r="M25" s="12">
        <v>377</v>
      </c>
      <c r="N25" s="12">
        <v>3</v>
      </c>
      <c r="O25" s="15">
        <f t="shared" si="0"/>
        <v>2.9810298102981029E-2</v>
      </c>
      <c r="P25" s="15">
        <f t="shared" si="0"/>
        <v>7.2368421052631582E-2</v>
      </c>
      <c r="Q25" s="15">
        <f t="shared" si="0"/>
        <v>-0.16494845360824742</v>
      </c>
      <c r="R25" s="15">
        <f t="shared" si="0"/>
        <v>0.13333333333333333</v>
      </c>
      <c r="S25" s="15">
        <f t="shared" si="0"/>
        <v>2.1680216802168022E-2</v>
      </c>
      <c r="T25" s="15" t="str">
        <f t="shared" si="0"/>
        <v>-</v>
      </c>
    </row>
    <row r="26" spans="2:20" ht="20.100000000000001" customHeight="1" thickBot="1" x14ac:dyDescent="0.25">
      <c r="B26" s="6" t="s">
        <v>12</v>
      </c>
      <c r="C26" s="12">
        <v>55</v>
      </c>
      <c r="D26" s="12">
        <v>35</v>
      </c>
      <c r="E26" s="12">
        <v>13</v>
      </c>
      <c r="F26" s="12">
        <v>7</v>
      </c>
      <c r="G26" s="12">
        <v>51</v>
      </c>
      <c r="H26" s="12">
        <v>4</v>
      </c>
      <c r="I26" s="12">
        <v>65</v>
      </c>
      <c r="J26" s="12">
        <v>38</v>
      </c>
      <c r="K26" s="12">
        <v>17</v>
      </c>
      <c r="L26" s="12">
        <v>10</v>
      </c>
      <c r="M26" s="12">
        <v>65</v>
      </c>
      <c r="N26" s="12">
        <v>0</v>
      </c>
      <c r="O26" s="15">
        <f t="shared" si="0"/>
        <v>0.18181818181818182</v>
      </c>
      <c r="P26" s="15">
        <f t="shared" si="0"/>
        <v>8.5714285714285715E-2</v>
      </c>
      <c r="Q26" s="15">
        <f t="shared" si="0"/>
        <v>0.30769230769230771</v>
      </c>
      <c r="R26" s="15">
        <f t="shared" si="0"/>
        <v>0.42857142857142855</v>
      </c>
      <c r="S26" s="15">
        <f t="shared" si="0"/>
        <v>0.27450980392156865</v>
      </c>
      <c r="T26" s="15">
        <f t="shared" si="0"/>
        <v>-1</v>
      </c>
    </row>
    <row r="27" spans="2:20" ht="20.100000000000001" customHeight="1" thickBot="1" x14ac:dyDescent="0.25">
      <c r="B27" s="6" t="s">
        <v>13</v>
      </c>
      <c r="C27" s="12">
        <v>231</v>
      </c>
      <c r="D27" s="12">
        <v>72</v>
      </c>
      <c r="E27" s="12">
        <v>41</v>
      </c>
      <c r="F27" s="12">
        <v>118</v>
      </c>
      <c r="G27" s="12">
        <v>230</v>
      </c>
      <c r="H27" s="12">
        <v>1</v>
      </c>
      <c r="I27" s="12">
        <v>264</v>
      </c>
      <c r="J27" s="12">
        <v>97</v>
      </c>
      <c r="K27" s="12">
        <v>40</v>
      </c>
      <c r="L27" s="12">
        <v>127</v>
      </c>
      <c r="M27" s="12">
        <v>264</v>
      </c>
      <c r="N27" s="12">
        <v>0</v>
      </c>
      <c r="O27" s="15">
        <f t="shared" si="0"/>
        <v>0.14285714285714285</v>
      </c>
      <c r="P27" s="15">
        <f t="shared" si="0"/>
        <v>0.34722222222222221</v>
      </c>
      <c r="Q27" s="15">
        <f t="shared" si="0"/>
        <v>-2.4390243902439025E-2</v>
      </c>
      <c r="R27" s="15">
        <f t="shared" si="0"/>
        <v>7.6271186440677971E-2</v>
      </c>
      <c r="S27" s="15">
        <f t="shared" si="0"/>
        <v>0.14782608695652175</v>
      </c>
      <c r="T27" s="15">
        <f t="shared" si="0"/>
        <v>-1</v>
      </c>
    </row>
    <row r="28" spans="2:20" ht="20.100000000000001" customHeight="1" thickBot="1" x14ac:dyDescent="0.25">
      <c r="B28" s="6" t="s">
        <v>14</v>
      </c>
      <c r="C28" s="12">
        <v>305</v>
      </c>
      <c r="D28" s="12">
        <v>160</v>
      </c>
      <c r="E28" s="12">
        <v>54</v>
      </c>
      <c r="F28" s="12">
        <v>91</v>
      </c>
      <c r="G28" s="12">
        <v>305</v>
      </c>
      <c r="H28" s="12">
        <v>0</v>
      </c>
      <c r="I28" s="12">
        <v>328</v>
      </c>
      <c r="J28" s="12">
        <v>147</v>
      </c>
      <c r="K28" s="12">
        <v>65</v>
      </c>
      <c r="L28" s="12">
        <v>116</v>
      </c>
      <c r="M28" s="12">
        <v>328</v>
      </c>
      <c r="N28" s="12">
        <v>0</v>
      </c>
      <c r="O28" s="15">
        <f t="shared" si="0"/>
        <v>7.5409836065573776E-2</v>
      </c>
      <c r="P28" s="15">
        <f t="shared" si="0"/>
        <v>-8.1250000000000003E-2</v>
      </c>
      <c r="Q28" s="15">
        <f t="shared" si="0"/>
        <v>0.20370370370370369</v>
      </c>
      <c r="R28" s="15">
        <f t="shared" si="0"/>
        <v>0.27472527472527475</v>
      </c>
      <c r="S28" s="15">
        <f t="shared" si="0"/>
        <v>7.5409836065573776E-2</v>
      </c>
      <c r="T28" s="15" t="str">
        <f t="shared" si="0"/>
        <v>-</v>
      </c>
    </row>
    <row r="29" spans="2:20" ht="20.100000000000001" customHeight="1" thickBot="1" x14ac:dyDescent="0.25">
      <c r="B29" s="6" t="s">
        <v>15</v>
      </c>
      <c r="C29" s="12">
        <v>146</v>
      </c>
      <c r="D29" s="12">
        <v>74</v>
      </c>
      <c r="E29" s="12">
        <v>35</v>
      </c>
      <c r="F29" s="12">
        <v>37</v>
      </c>
      <c r="G29" s="12">
        <v>146</v>
      </c>
      <c r="H29" s="12">
        <v>0</v>
      </c>
      <c r="I29" s="12">
        <v>114</v>
      </c>
      <c r="J29" s="12">
        <v>77</v>
      </c>
      <c r="K29" s="12">
        <v>7</v>
      </c>
      <c r="L29" s="12">
        <v>30</v>
      </c>
      <c r="M29" s="12">
        <v>114</v>
      </c>
      <c r="N29" s="12">
        <v>0</v>
      </c>
      <c r="O29" s="15">
        <f t="shared" si="0"/>
        <v>-0.21917808219178081</v>
      </c>
      <c r="P29" s="15">
        <f t="shared" si="0"/>
        <v>4.0540540540540543E-2</v>
      </c>
      <c r="Q29" s="15">
        <f t="shared" si="0"/>
        <v>-0.8</v>
      </c>
      <c r="R29" s="15">
        <f t="shared" si="0"/>
        <v>-0.1891891891891892</v>
      </c>
      <c r="S29" s="15">
        <f t="shared" si="0"/>
        <v>-0.21917808219178081</v>
      </c>
      <c r="T29" s="15" t="str">
        <f t="shared" si="0"/>
        <v>-</v>
      </c>
    </row>
    <row r="30" spans="2:20" ht="20.100000000000001" customHeight="1" thickBot="1" x14ac:dyDescent="0.25">
      <c r="B30" s="6" t="s">
        <v>16</v>
      </c>
      <c r="C30" s="12">
        <v>56</v>
      </c>
      <c r="D30" s="12">
        <v>14</v>
      </c>
      <c r="E30" s="12">
        <v>1</v>
      </c>
      <c r="F30" s="12">
        <v>41</v>
      </c>
      <c r="G30" s="12">
        <v>56</v>
      </c>
      <c r="H30" s="12">
        <v>0</v>
      </c>
      <c r="I30" s="12">
        <v>100</v>
      </c>
      <c r="J30" s="12">
        <v>19</v>
      </c>
      <c r="K30" s="12">
        <v>24</v>
      </c>
      <c r="L30" s="12">
        <v>57</v>
      </c>
      <c r="M30" s="12">
        <v>100</v>
      </c>
      <c r="N30" s="12">
        <v>0</v>
      </c>
      <c r="O30" s="15">
        <f t="shared" si="0"/>
        <v>0.7857142857142857</v>
      </c>
      <c r="P30" s="15">
        <f t="shared" si="0"/>
        <v>0.35714285714285715</v>
      </c>
      <c r="Q30" s="15">
        <f t="shared" si="0"/>
        <v>23</v>
      </c>
      <c r="R30" s="15">
        <f t="shared" si="0"/>
        <v>0.3902439024390244</v>
      </c>
      <c r="S30" s="15">
        <f t="shared" si="0"/>
        <v>0.7857142857142857</v>
      </c>
      <c r="T30" s="15" t="str">
        <f t="shared" si="0"/>
        <v>-</v>
      </c>
    </row>
    <row r="31" spans="2:20" ht="20.100000000000001" customHeight="1" thickBot="1" x14ac:dyDescent="0.25">
      <c r="B31" s="7" t="s">
        <v>17</v>
      </c>
      <c r="C31" s="12">
        <v>207</v>
      </c>
      <c r="D31" s="12">
        <v>106</v>
      </c>
      <c r="E31" s="12">
        <v>34</v>
      </c>
      <c r="F31" s="12">
        <v>67</v>
      </c>
      <c r="G31" s="12">
        <v>206</v>
      </c>
      <c r="H31" s="12">
        <v>1</v>
      </c>
      <c r="I31" s="12">
        <v>229</v>
      </c>
      <c r="J31" s="12">
        <v>106</v>
      </c>
      <c r="K31" s="12">
        <v>7</v>
      </c>
      <c r="L31" s="12">
        <v>116</v>
      </c>
      <c r="M31" s="12">
        <v>229</v>
      </c>
      <c r="N31" s="12">
        <v>0</v>
      </c>
      <c r="O31" s="15">
        <f t="shared" si="0"/>
        <v>0.10628019323671498</v>
      </c>
      <c r="P31" s="15">
        <f t="shared" si="0"/>
        <v>0</v>
      </c>
      <c r="Q31" s="15">
        <f t="shared" si="0"/>
        <v>-0.79411764705882348</v>
      </c>
      <c r="R31" s="15">
        <f t="shared" si="0"/>
        <v>0.73134328358208955</v>
      </c>
      <c r="S31" s="15">
        <f t="shared" si="0"/>
        <v>0.11165048543689321</v>
      </c>
      <c r="T31" s="15">
        <f t="shared" si="0"/>
        <v>-1</v>
      </c>
    </row>
    <row r="32" spans="2:20" ht="20.100000000000001" customHeight="1" thickBot="1" x14ac:dyDescent="0.25">
      <c r="B32" s="8" t="s">
        <v>18</v>
      </c>
      <c r="C32" s="12">
        <v>33</v>
      </c>
      <c r="D32" s="12">
        <v>16</v>
      </c>
      <c r="E32" s="12">
        <v>5</v>
      </c>
      <c r="F32" s="12">
        <v>12</v>
      </c>
      <c r="G32" s="12">
        <v>31</v>
      </c>
      <c r="H32" s="12">
        <v>2</v>
      </c>
      <c r="I32" s="12">
        <v>33</v>
      </c>
      <c r="J32" s="12">
        <v>11</v>
      </c>
      <c r="K32" s="12">
        <v>7</v>
      </c>
      <c r="L32" s="12">
        <v>15</v>
      </c>
      <c r="M32" s="12">
        <v>33</v>
      </c>
      <c r="N32" s="12">
        <v>0</v>
      </c>
      <c r="O32" s="15">
        <f t="shared" ref="O32:T33" si="1">IF(C32=0,"-",(I32-C32)/C32)</f>
        <v>0</v>
      </c>
      <c r="P32" s="15">
        <f t="shared" si="1"/>
        <v>-0.3125</v>
      </c>
      <c r="Q32" s="15">
        <f t="shared" si="1"/>
        <v>0.4</v>
      </c>
      <c r="R32" s="15">
        <f t="shared" si="1"/>
        <v>0.25</v>
      </c>
      <c r="S32" s="15">
        <f t="shared" si="1"/>
        <v>6.4516129032258063E-2</v>
      </c>
      <c r="T32" s="15">
        <f t="shared" si="1"/>
        <v>-1</v>
      </c>
    </row>
    <row r="33" spans="2:20" ht="20.100000000000001" customHeight="1" thickBot="1" x14ac:dyDescent="0.25">
      <c r="B33" s="9" t="s">
        <v>19</v>
      </c>
      <c r="C33" s="13">
        <v>3274</v>
      </c>
      <c r="D33" s="13">
        <v>1407</v>
      </c>
      <c r="E33" s="13">
        <v>590</v>
      </c>
      <c r="F33" s="13">
        <v>1277</v>
      </c>
      <c r="G33" s="13">
        <v>3255</v>
      </c>
      <c r="H33" s="13">
        <v>16</v>
      </c>
      <c r="I33" s="13">
        <v>3748</v>
      </c>
      <c r="J33" s="13">
        <v>1575</v>
      </c>
      <c r="K33" s="13">
        <v>508</v>
      </c>
      <c r="L33" s="13">
        <v>1665</v>
      </c>
      <c r="M33" s="13">
        <v>3727</v>
      </c>
      <c r="N33" s="13">
        <v>8</v>
      </c>
      <c r="O33" s="16">
        <f t="shared" si="1"/>
        <v>0.14477703115455101</v>
      </c>
      <c r="P33" s="16">
        <f t="shared" si="1"/>
        <v>0.11940298507462686</v>
      </c>
      <c r="Q33" s="16">
        <f t="shared" si="1"/>
        <v>-0.13898305084745763</v>
      </c>
      <c r="R33" s="16">
        <f t="shared" si="1"/>
        <v>0.30383711824588883</v>
      </c>
      <c r="S33" s="16">
        <f t="shared" si="1"/>
        <v>0.14500768049155147</v>
      </c>
      <c r="T33" s="16">
        <f t="shared" si="1"/>
        <v>-0.5</v>
      </c>
    </row>
  </sheetData>
  <mergeCells count="18">
    <mergeCell ref="S14:S15"/>
    <mergeCell ref="T14:T15"/>
    <mergeCell ref="C13:H13"/>
    <mergeCell ref="I13:N13"/>
    <mergeCell ref="O13:T13"/>
    <mergeCell ref="D14:E14"/>
    <mergeCell ref="F14:F15"/>
    <mergeCell ref="G14:G15"/>
    <mergeCell ref="H14:H15"/>
    <mergeCell ref="J14:K14"/>
    <mergeCell ref="L14:L15"/>
    <mergeCell ref="M14:M15"/>
    <mergeCell ref="C14:C15"/>
    <mergeCell ref="I14:I15"/>
    <mergeCell ref="O14:O15"/>
    <mergeCell ref="N14:N15"/>
    <mergeCell ref="P14:Q14"/>
    <mergeCell ref="R14:R1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K32"/>
  <sheetViews>
    <sheetView workbookViewId="0">
      <selection activeCell="I14" sqref="I14"/>
    </sheetView>
  </sheetViews>
  <sheetFormatPr baseColWidth="10" defaultRowHeight="12.75" x14ac:dyDescent="0.2"/>
  <cols>
    <col min="1" max="1" width="8.625" customWidth="1"/>
    <col min="2" max="2" width="26.375" customWidth="1"/>
    <col min="3" max="11" width="15.625" customWidth="1"/>
    <col min="19" max="19" width="11.875" customWidth="1"/>
  </cols>
  <sheetData>
    <row r="13" spans="2:11" ht="44.25" customHeight="1" thickBot="1" x14ac:dyDescent="0.25">
      <c r="C13" s="32" t="s">
        <v>109</v>
      </c>
      <c r="D13" s="33"/>
      <c r="E13" s="33"/>
      <c r="F13" s="32" t="s">
        <v>110</v>
      </c>
      <c r="G13" s="33"/>
      <c r="H13" s="33"/>
      <c r="I13" s="32" t="s">
        <v>123</v>
      </c>
      <c r="J13" s="33"/>
      <c r="K13" s="33"/>
    </row>
    <row r="14" spans="2:11" ht="44.25" customHeight="1" thickBot="1" x14ac:dyDescent="0.25">
      <c r="C14" s="11" t="s">
        <v>83</v>
      </c>
      <c r="D14" s="11" t="s">
        <v>84</v>
      </c>
      <c r="E14" s="11" t="s">
        <v>42</v>
      </c>
      <c r="F14" s="11" t="s">
        <v>83</v>
      </c>
      <c r="G14" s="11" t="s">
        <v>84</v>
      </c>
      <c r="H14" s="11" t="s">
        <v>42</v>
      </c>
      <c r="I14" s="11" t="s">
        <v>83</v>
      </c>
      <c r="J14" s="11" t="s">
        <v>84</v>
      </c>
      <c r="K14" s="11" t="s">
        <v>42</v>
      </c>
    </row>
    <row r="15" spans="2:11" ht="20.100000000000001" customHeight="1" thickBot="1" x14ac:dyDescent="0.25">
      <c r="B15" s="5" t="s">
        <v>2</v>
      </c>
      <c r="C15" s="12">
        <v>171</v>
      </c>
      <c r="D15" s="12">
        <v>143</v>
      </c>
      <c r="E15" s="12">
        <v>28</v>
      </c>
      <c r="F15" s="12">
        <v>191</v>
      </c>
      <c r="G15" s="12">
        <v>165</v>
      </c>
      <c r="H15" s="12">
        <v>26</v>
      </c>
      <c r="I15" s="15">
        <f>IF(C15=0,"-",(F15-C15)/C15)</f>
        <v>0.11695906432748537</v>
      </c>
      <c r="J15" s="15">
        <f>IF(D15=0,"-",(G15-D15)/D15)</f>
        <v>0.15384615384615385</v>
      </c>
      <c r="K15" s="15">
        <f>IF(E15=0,"-",(H15-E15)/E15)</f>
        <v>-7.1428571428571425E-2</v>
      </c>
    </row>
    <row r="16" spans="2:11" ht="20.100000000000001" customHeight="1" thickBot="1" x14ac:dyDescent="0.25">
      <c r="B16" s="6" t="s">
        <v>3</v>
      </c>
      <c r="C16" s="12">
        <v>27</v>
      </c>
      <c r="D16" s="12">
        <v>21</v>
      </c>
      <c r="E16" s="12">
        <v>6</v>
      </c>
      <c r="F16" s="12">
        <v>42</v>
      </c>
      <c r="G16" s="12">
        <v>33</v>
      </c>
      <c r="H16" s="12">
        <v>9</v>
      </c>
      <c r="I16" s="15">
        <f t="shared" ref="I16:K32" si="0">IF(C16=0,"-",(F16-C16)/C16)</f>
        <v>0.55555555555555558</v>
      </c>
      <c r="J16" s="15">
        <f t="shared" si="0"/>
        <v>0.5714285714285714</v>
      </c>
      <c r="K16" s="15">
        <f t="shared" si="0"/>
        <v>0.5</v>
      </c>
    </row>
    <row r="17" spans="2:11" ht="20.100000000000001" customHeight="1" thickBot="1" x14ac:dyDescent="0.25">
      <c r="B17" s="6" t="s">
        <v>4</v>
      </c>
      <c r="C17" s="12">
        <v>39</v>
      </c>
      <c r="D17" s="12">
        <v>30</v>
      </c>
      <c r="E17" s="12">
        <v>9</v>
      </c>
      <c r="F17" s="12">
        <v>40</v>
      </c>
      <c r="G17" s="12">
        <v>26</v>
      </c>
      <c r="H17" s="12">
        <v>14</v>
      </c>
      <c r="I17" s="15">
        <f t="shared" si="0"/>
        <v>2.564102564102564E-2</v>
      </c>
      <c r="J17" s="15">
        <f t="shared" si="0"/>
        <v>-0.13333333333333333</v>
      </c>
      <c r="K17" s="15">
        <f t="shared" si="0"/>
        <v>0.55555555555555558</v>
      </c>
    </row>
    <row r="18" spans="2:11" ht="20.100000000000001" customHeight="1" thickBot="1" x14ac:dyDescent="0.25">
      <c r="B18" s="6" t="s">
        <v>5</v>
      </c>
      <c r="C18" s="12">
        <v>88</v>
      </c>
      <c r="D18" s="12">
        <v>75</v>
      </c>
      <c r="E18" s="12">
        <v>13</v>
      </c>
      <c r="F18" s="12">
        <v>137</v>
      </c>
      <c r="G18" s="12">
        <v>109</v>
      </c>
      <c r="H18" s="12">
        <v>28</v>
      </c>
      <c r="I18" s="15">
        <f t="shared" si="0"/>
        <v>0.55681818181818177</v>
      </c>
      <c r="J18" s="15">
        <f t="shared" si="0"/>
        <v>0.45333333333333331</v>
      </c>
      <c r="K18" s="15">
        <f t="shared" si="0"/>
        <v>1.1538461538461537</v>
      </c>
    </row>
    <row r="19" spans="2:11" ht="20.100000000000001" customHeight="1" thickBot="1" x14ac:dyDescent="0.25">
      <c r="B19" s="6" t="s">
        <v>6</v>
      </c>
      <c r="C19" s="12">
        <v>68</v>
      </c>
      <c r="D19" s="12">
        <v>51</v>
      </c>
      <c r="E19" s="12">
        <v>17</v>
      </c>
      <c r="F19" s="12">
        <v>118</v>
      </c>
      <c r="G19" s="12">
        <v>98</v>
      </c>
      <c r="H19" s="12">
        <v>20</v>
      </c>
      <c r="I19" s="15">
        <f t="shared" si="0"/>
        <v>0.73529411764705888</v>
      </c>
      <c r="J19" s="15">
        <f t="shared" si="0"/>
        <v>0.92156862745098034</v>
      </c>
      <c r="K19" s="15">
        <f t="shared" si="0"/>
        <v>0.17647058823529413</v>
      </c>
    </row>
    <row r="20" spans="2:11" ht="20.100000000000001" customHeight="1" thickBot="1" x14ac:dyDescent="0.25">
      <c r="B20" s="6" t="s">
        <v>7</v>
      </c>
      <c r="C20" s="12">
        <v>23</v>
      </c>
      <c r="D20" s="12">
        <v>12</v>
      </c>
      <c r="E20" s="12">
        <v>11</v>
      </c>
      <c r="F20" s="12">
        <v>24</v>
      </c>
      <c r="G20" s="12">
        <v>19</v>
      </c>
      <c r="H20" s="12">
        <v>5</v>
      </c>
      <c r="I20" s="15">
        <f t="shared" si="0"/>
        <v>4.3478260869565216E-2</v>
      </c>
      <c r="J20" s="15">
        <f t="shared" si="0"/>
        <v>0.58333333333333337</v>
      </c>
      <c r="K20" s="15">
        <f t="shared" si="0"/>
        <v>-0.54545454545454541</v>
      </c>
    </row>
    <row r="21" spans="2:11" ht="20.100000000000001" customHeight="1" thickBot="1" x14ac:dyDescent="0.25">
      <c r="B21" s="6" t="s">
        <v>8</v>
      </c>
      <c r="C21" s="12">
        <v>51</v>
      </c>
      <c r="D21" s="12">
        <v>44</v>
      </c>
      <c r="E21" s="12">
        <v>7</v>
      </c>
      <c r="F21" s="12">
        <v>62</v>
      </c>
      <c r="G21" s="12">
        <v>53</v>
      </c>
      <c r="H21" s="12">
        <v>9</v>
      </c>
      <c r="I21" s="15">
        <f t="shared" si="0"/>
        <v>0.21568627450980393</v>
      </c>
      <c r="J21" s="15">
        <f t="shared" si="0"/>
        <v>0.20454545454545456</v>
      </c>
      <c r="K21" s="15">
        <f t="shared" si="0"/>
        <v>0.2857142857142857</v>
      </c>
    </row>
    <row r="22" spans="2:11" ht="20.100000000000001" customHeight="1" thickBot="1" x14ac:dyDescent="0.25">
      <c r="B22" s="6" t="s">
        <v>9</v>
      </c>
      <c r="C22" s="12">
        <v>61</v>
      </c>
      <c r="D22" s="12">
        <v>49</v>
      </c>
      <c r="E22" s="12">
        <v>12</v>
      </c>
      <c r="F22" s="12">
        <v>52</v>
      </c>
      <c r="G22" s="12">
        <v>49</v>
      </c>
      <c r="H22" s="12">
        <v>3</v>
      </c>
      <c r="I22" s="15">
        <f t="shared" si="0"/>
        <v>-0.14754098360655737</v>
      </c>
      <c r="J22" s="15">
        <f t="shared" si="0"/>
        <v>0</v>
      </c>
      <c r="K22" s="15">
        <f t="shared" si="0"/>
        <v>-0.75</v>
      </c>
    </row>
    <row r="23" spans="2:11" ht="20.100000000000001" customHeight="1" thickBot="1" x14ac:dyDescent="0.25">
      <c r="B23" s="6" t="s">
        <v>10</v>
      </c>
      <c r="C23" s="12">
        <v>250</v>
      </c>
      <c r="D23" s="12">
        <v>149</v>
      </c>
      <c r="E23" s="12">
        <v>101</v>
      </c>
      <c r="F23" s="12">
        <v>251</v>
      </c>
      <c r="G23" s="12">
        <v>153</v>
      </c>
      <c r="H23" s="12">
        <v>98</v>
      </c>
      <c r="I23" s="15">
        <f t="shared" si="0"/>
        <v>4.0000000000000001E-3</v>
      </c>
      <c r="J23" s="15">
        <f t="shared" si="0"/>
        <v>2.6845637583892617E-2</v>
      </c>
      <c r="K23" s="15">
        <f t="shared" si="0"/>
        <v>-2.9702970297029702E-2</v>
      </c>
    </row>
    <row r="24" spans="2:11" ht="20.100000000000001" customHeight="1" thickBot="1" x14ac:dyDescent="0.25">
      <c r="B24" s="6" t="s">
        <v>11</v>
      </c>
      <c r="C24" s="12">
        <v>152</v>
      </c>
      <c r="D24" s="12">
        <v>134</v>
      </c>
      <c r="E24" s="12">
        <v>18</v>
      </c>
      <c r="F24" s="12">
        <v>163</v>
      </c>
      <c r="G24" s="12">
        <v>146</v>
      </c>
      <c r="H24" s="12">
        <v>17</v>
      </c>
      <c r="I24" s="15">
        <f t="shared" si="0"/>
        <v>7.2368421052631582E-2</v>
      </c>
      <c r="J24" s="15">
        <f t="shared" si="0"/>
        <v>8.9552238805970144E-2</v>
      </c>
      <c r="K24" s="15">
        <f t="shared" si="0"/>
        <v>-5.5555555555555552E-2</v>
      </c>
    </row>
    <row r="25" spans="2:11" ht="20.100000000000001" customHeight="1" thickBot="1" x14ac:dyDescent="0.25">
      <c r="B25" s="6" t="s">
        <v>12</v>
      </c>
      <c r="C25" s="12">
        <v>35</v>
      </c>
      <c r="D25" s="12">
        <v>31</v>
      </c>
      <c r="E25" s="12">
        <v>4</v>
      </c>
      <c r="F25" s="12">
        <v>38</v>
      </c>
      <c r="G25" s="12">
        <v>34</v>
      </c>
      <c r="H25" s="12">
        <v>4</v>
      </c>
      <c r="I25" s="15">
        <f t="shared" si="0"/>
        <v>8.5714285714285715E-2</v>
      </c>
      <c r="J25" s="15">
        <f t="shared" si="0"/>
        <v>9.6774193548387094E-2</v>
      </c>
      <c r="K25" s="15">
        <f t="shared" si="0"/>
        <v>0</v>
      </c>
    </row>
    <row r="26" spans="2:11" ht="20.100000000000001" customHeight="1" thickBot="1" x14ac:dyDescent="0.25">
      <c r="B26" s="6" t="s">
        <v>13</v>
      </c>
      <c r="C26" s="12">
        <v>72</v>
      </c>
      <c r="D26" s="12">
        <v>45</v>
      </c>
      <c r="E26" s="12">
        <v>27</v>
      </c>
      <c r="F26" s="12">
        <v>97</v>
      </c>
      <c r="G26" s="12">
        <v>63</v>
      </c>
      <c r="H26" s="12">
        <v>34</v>
      </c>
      <c r="I26" s="15">
        <f t="shared" si="0"/>
        <v>0.34722222222222221</v>
      </c>
      <c r="J26" s="15">
        <f t="shared" si="0"/>
        <v>0.4</v>
      </c>
      <c r="K26" s="15">
        <f t="shared" si="0"/>
        <v>0.25925925925925924</v>
      </c>
    </row>
    <row r="27" spans="2:11" ht="20.100000000000001" customHeight="1" thickBot="1" x14ac:dyDescent="0.25">
      <c r="B27" s="6" t="s">
        <v>14</v>
      </c>
      <c r="C27" s="12">
        <v>160</v>
      </c>
      <c r="D27" s="12">
        <v>108</v>
      </c>
      <c r="E27" s="12">
        <v>52</v>
      </c>
      <c r="F27" s="12">
        <v>147</v>
      </c>
      <c r="G27" s="12">
        <v>100</v>
      </c>
      <c r="H27" s="12">
        <v>47</v>
      </c>
      <c r="I27" s="15">
        <f t="shared" si="0"/>
        <v>-8.1250000000000003E-2</v>
      </c>
      <c r="J27" s="15">
        <f t="shared" si="0"/>
        <v>-7.407407407407407E-2</v>
      </c>
      <c r="K27" s="15">
        <f t="shared" si="0"/>
        <v>-9.6153846153846159E-2</v>
      </c>
    </row>
    <row r="28" spans="2:11" ht="20.100000000000001" customHeight="1" thickBot="1" x14ac:dyDescent="0.25">
      <c r="B28" s="6" t="s">
        <v>15</v>
      </c>
      <c r="C28" s="12">
        <v>74</v>
      </c>
      <c r="D28" s="12">
        <v>65</v>
      </c>
      <c r="E28" s="12">
        <v>9</v>
      </c>
      <c r="F28" s="12">
        <v>77</v>
      </c>
      <c r="G28" s="12">
        <v>67</v>
      </c>
      <c r="H28" s="12">
        <v>10</v>
      </c>
      <c r="I28" s="15">
        <f t="shared" si="0"/>
        <v>4.0540540540540543E-2</v>
      </c>
      <c r="J28" s="15">
        <f t="shared" si="0"/>
        <v>3.0769230769230771E-2</v>
      </c>
      <c r="K28" s="15">
        <f t="shared" si="0"/>
        <v>0.1111111111111111</v>
      </c>
    </row>
    <row r="29" spans="2:11" ht="20.100000000000001" customHeight="1" thickBot="1" x14ac:dyDescent="0.25">
      <c r="B29" s="6" t="s">
        <v>16</v>
      </c>
      <c r="C29" s="12">
        <v>14</v>
      </c>
      <c r="D29" s="12">
        <v>9</v>
      </c>
      <c r="E29" s="12">
        <v>5</v>
      </c>
      <c r="F29" s="12">
        <v>19</v>
      </c>
      <c r="G29" s="12">
        <v>14</v>
      </c>
      <c r="H29" s="12">
        <v>5</v>
      </c>
      <c r="I29" s="15">
        <f t="shared" si="0"/>
        <v>0.35714285714285715</v>
      </c>
      <c r="J29" s="15">
        <f t="shared" si="0"/>
        <v>0.55555555555555558</v>
      </c>
      <c r="K29" s="15">
        <f t="shared" si="0"/>
        <v>0</v>
      </c>
    </row>
    <row r="30" spans="2:11" ht="20.100000000000001" customHeight="1" thickBot="1" x14ac:dyDescent="0.25">
      <c r="B30" s="7" t="s">
        <v>17</v>
      </c>
      <c r="C30" s="12">
        <v>106</v>
      </c>
      <c r="D30" s="12">
        <v>64</v>
      </c>
      <c r="E30" s="12">
        <v>42</v>
      </c>
      <c r="F30" s="12">
        <v>106</v>
      </c>
      <c r="G30" s="12">
        <v>79</v>
      </c>
      <c r="H30" s="12">
        <v>27</v>
      </c>
      <c r="I30" s="15">
        <f t="shared" si="0"/>
        <v>0</v>
      </c>
      <c r="J30" s="15">
        <f t="shared" si="0"/>
        <v>0.234375</v>
      </c>
      <c r="K30" s="15">
        <f t="shared" si="0"/>
        <v>-0.35714285714285715</v>
      </c>
    </row>
    <row r="31" spans="2:11" ht="20.100000000000001" customHeight="1" thickBot="1" x14ac:dyDescent="0.25">
      <c r="B31" s="8" t="s">
        <v>18</v>
      </c>
      <c r="C31" s="12">
        <v>16</v>
      </c>
      <c r="D31" s="12">
        <v>16</v>
      </c>
      <c r="E31" s="12">
        <v>0</v>
      </c>
      <c r="F31" s="12">
        <v>11</v>
      </c>
      <c r="G31" s="12">
        <v>10</v>
      </c>
      <c r="H31" s="12">
        <v>1</v>
      </c>
      <c r="I31" s="15">
        <f t="shared" si="0"/>
        <v>-0.3125</v>
      </c>
      <c r="J31" s="15">
        <f t="shared" si="0"/>
        <v>-0.375</v>
      </c>
      <c r="K31" s="15" t="str">
        <f t="shared" si="0"/>
        <v>-</v>
      </c>
    </row>
    <row r="32" spans="2:11" ht="20.100000000000001" customHeight="1" thickBot="1" x14ac:dyDescent="0.25">
      <c r="B32" s="9" t="s">
        <v>19</v>
      </c>
      <c r="C32" s="13">
        <v>1407</v>
      </c>
      <c r="D32" s="13">
        <v>1046</v>
      </c>
      <c r="E32" s="13">
        <v>361</v>
      </c>
      <c r="F32" s="13">
        <v>1575</v>
      </c>
      <c r="G32" s="13">
        <v>1218</v>
      </c>
      <c r="H32" s="13">
        <v>357</v>
      </c>
      <c r="I32" s="16">
        <f t="shared" si="0"/>
        <v>0.11940298507462686</v>
      </c>
      <c r="J32" s="16">
        <f t="shared" si="0"/>
        <v>0.16443594646271512</v>
      </c>
      <c r="K32" s="16">
        <f t="shared" si="0"/>
        <v>-1.1080332409972299E-2</v>
      </c>
    </row>
  </sheetData>
  <mergeCells count="3">
    <mergeCell ref="C13:E13"/>
    <mergeCell ref="F13:H13"/>
    <mergeCell ref="I13:K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8"/>
  <sheetViews>
    <sheetView workbookViewId="0">
      <selection activeCell="C9" sqref="C9:G9"/>
    </sheetView>
  </sheetViews>
  <sheetFormatPr baseColWidth="10" defaultRowHeight="12.75" x14ac:dyDescent="0.2"/>
  <cols>
    <col min="1" max="1" width="8.625" customWidth="1"/>
    <col min="2" max="2" width="26.375" customWidth="1"/>
    <col min="3" max="3" width="8.375" customWidth="1"/>
    <col min="4" max="5" width="12.5" bestFit="1" customWidth="1"/>
    <col min="6" max="6" width="10.125" bestFit="1" customWidth="1"/>
    <col min="7" max="7" width="12" bestFit="1" customWidth="1"/>
    <col min="8" max="8" width="8.375" customWidth="1"/>
    <col min="9" max="10" width="12.5" bestFit="1" customWidth="1"/>
    <col min="11" max="11" width="10.125" bestFit="1" customWidth="1"/>
    <col min="12" max="12" width="12" bestFit="1" customWidth="1"/>
    <col min="13" max="13" width="8.7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4.25" customHeight="1" thickBot="1" x14ac:dyDescent="0.25">
      <c r="C9" s="50" t="s">
        <v>109</v>
      </c>
      <c r="D9" s="50"/>
      <c r="E9" s="50"/>
      <c r="F9" s="50"/>
      <c r="G9" s="50"/>
      <c r="H9" s="33" t="s">
        <v>110</v>
      </c>
      <c r="I9" s="33"/>
      <c r="J9" s="33"/>
      <c r="K9" s="33"/>
      <c r="L9" s="33"/>
      <c r="M9" s="33" t="s">
        <v>111</v>
      </c>
      <c r="N9" s="33"/>
      <c r="O9" s="33"/>
      <c r="P9" s="33"/>
      <c r="Q9" s="33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52</v>
      </c>
      <c r="D11" s="12">
        <v>24</v>
      </c>
      <c r="E11" s="12">
        <v>16</v>
      </c>
      <c r="F11" s="12">
        <v>10</v>
      </c>
      <c r="G11" s="12">
        <v>2</v>
      </c>
      <c r="H11" s="12">
        <v>36</v>
      </c>
      <c r="I11" s="12">
        <v>22</v>
      </c>
      <c r="J11" s="12">
        <v>8</v>
      </c>
      <c r="K11" s="12">
        <v>6</v>
      </c>
      <c r="L11" s="12">
        <v>0</v>
      </c>
      <c r="M11" s="15">
        <f>IF(C11=0,"-",IF(H11=0,"-",(H11-C11)/C11))</f>
        <v>-0.30769230769230771</v>
      </c>
      <c r="N11" s="15">
        <f t="shared" ref="N11:Q28" si="0">IF(D11=0,"-",IF(I11=0,"-",(I11-D11)/D11))</f>
        <v>-8.3333333333333329E-2</v>
      </c>
      <c r="O11" s="15">
        <f t="shared" si="0"/>
        <v>-0.5</v>
      </c>
      <c r="P11" s="15">
        <f t="shared" si="0"/>
        <v>-0.4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2</v>
      </c>
      <c r="I12" s="12">
        <v>2</v>
      </c>
      <c r="J12" s="12">
        <v>0</v>
      </c>
      <c r="K12" s="12">
        <v>0</v>
      </c>
      <c r="L12" s="12">
        <v>0</v>
      </c>
      <c r="M12" s="15" t="str">
        <f t="shared" ref="M12:M28" si="1">IF(C12=0,"-",IF(H12=0,"-",(H12-C12)/C12))</f>
        <v>-</v>
      </c>
      <c r="N12" s="15" t="str">
        <f t="shared" si="0"/>
        <v>-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10</v>
      </c>
      <c r="D13" s="12">
        <v>8</v>
      </c>
      <c r="E13" s="12">
        <v>2</v>
      </c>
      <c r="F13" s="12">
        <v>0</v>
      </c>
      <c r="G13" s="12">
        <v>0</v>
      </c>
      <c r="H13" s="12">
        <v>8</v>
      </c>
      <c r="I13" s="12">
        <v>6</v>
      </c>
      <c r="J13" s="12">
        <v>2</v>
      </c>
      <c r="K13" s="12">
        <v>0</v>
      </c>
      <c r="L13" s="12">
        <v>0</v>
      </c>
      <c r="M13" s="15">
        <f t="shared" si="1"/>
        <v>-0.2</v>
      </c>
      <c r="N13" s="15">
        <f t="shared" si="0"/>
        <v>-0.25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2</v>
      </c>
      <c r="D14" s="12">
        <v>2</v>
      </c>
      <c r="E14" s="12">
        <v>0</v>
      </c>
      <c r="F14" s="12">
        <v>0</v>
      </c>
      <c r="G14" s="12">
        <v>0</v>
      </c>
      <c r="H14" s="12">
        <v>8</v>
      </c>
      <c r="I14" s="12">
        <v>4</v>
      </c>
      <c r="J14" s="12">
        <v>4</v>
      </c>
      <c r="K14" s="12">
        <v>0</v>
      </c>
      <c r="L14" s="12">
        <v>0</v>
      </c>
      <c r="M14" s="15">
        <f t="shared" si="1"/>
        <v>3</v>
      </c>
      <c r="N14" s="15">
        <f t="shared" si="0"/>
        <v>1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4</v>
      </c>
      <c r="D15" s="12">
        <v>2</v>
      </c>
      <c r="E15" s="12">
        <v>2</v>
      </c>
      <c r="F15" s="12">
        <v>0</v>
      </c>
      <c r="G15" s="12">
        <v>0</v>
      </c>
      <c r="H15" s="12">
        <v>6</v>
      </c>
      <c r="I15" s="12">
        <v>2</v>
      </c>
      <c r="J15" s="12">
        <v>4</v>
      </c>
      <c r="K15" s="12">
        <v>0</v>
      </c>
      <c r="L15" s="12">
        <v>0</v>
      </c>
      <c r="M15" s="15">
        <f t="shared" si="1"/>
        <v>0.5</v>
      </c>
      <c r="N15" s="15">
        <f t="shared" si="0"/>
        <v>0</v>
      </c>
      <c r="O15" s="15">
        <f t="shared" si="0"/>
        <v>1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2</v>
      </c>
      <c r="I16" s="12">
        <v>0</v>
      </c>
      <c r="J16" s="12">
        <v>0</v>
      </c>
      <c r="K16" s="12">
        <v>2</v>
      </c>
      <c r="L16" s="12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8</v>
      </c>
      <c r="D17" s="12">
        <v>4</v>
      </c>
      <c r="E17" s="12">
        <v>4</v>
      </c>
      <c r="F17" s="12">
        <v>0</v>
      </c>
      <c r="G17" s="12">
        <v>0</v>
      </c>
      <c r="H17" s="12">
        <v>12</v>
      </c>
      <c r="I17" s="12">
        <v>6</v>
      </c>
      <c r="J17" s="12">
        <v>4</v>
      </c>
      <c r="K17" s="12">
        <v>2</v>
      </c>
      <c r="L17" s="12">
        <v>0</v>
      </c>
      <c r="M17" s="15">
        <f t="shared" si="1"/>
        <v>0.5</v>
      </c>
      <c r="N17" s="15">
        <f t="shared" si="0"/>
        <v>0.5</v>
      </c>
      <c r="O17" s="15">
        <f t="shared" si="0"/>
        <v>0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12">
        <v>4</v>
      </c>
      <c r="D18" s="12">
        <v>0</v>
      </c>
      <c r="E18" s="12">
        <v>4</v>
      </c>
      <c r="F18" s="12">
        <v>0</v>
      </c>
      <c r="G18" s="12">
        <v>0</v>
      </c>
      <c r="H18" s="12">
        <v>10</v>
      </c>
      <c r="I18" s="12">
        <v>6</v>
      </c>
      <c r="J18" s="12">
        <v>2</v>
      </c>
      <c r="K18" s="12">
        <v>2</v>
      </c>
      <c r="L18" s="12">
        <v>0</v>
      </c>
      <c r="M18" s="15">
        <f t="shared" si="1"/>
        <v>1.5</v>
      </c>
      <c r="N18" s="15" t="str">
        <f t="shared" si="0"/>
        <v>-</v>
      </c>
      <c r="O18" s="15">
        <f t="shared" si="0"/>
        <v>-0.5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18</v>
      </c>
      <c r="D19" s="12">
        <v>8</v>
      </c>
      <c r="E19" s="12">
        <v>4</v>
      </c>
      <c r="F19" s="12">
        <v>4</v>
      </c>
      <c r="G19" s="12">
        <v>2</v>
      </c>
      <c r="H19" s="12">
        <v>50</v>
      </c>
      <c r="I19" s="12">
        <v>16</v>
      </c>
      <c r="J19" s="12">
        <v>18</v>
      </c>
      <c r="K19" s="12">
        <v>6</v>
      </c>
      <c r="L19" s="12">
        <v>10</v>
      </c>
      <c r="M19" s="15">
        <f t="shared" si="1"/>
        <v>1.7777777777777777</v>
      </c>
      <c r="N19" s="15">
        <f t="shared" si="0"/>
        <v>1</v>
      </c>
      <c r="O19" s="15">
        <f t="shared" si="0"/>
        <v>3.5</v>
      </c>
      <c r="P19" s="15">
        <f t="shared" si="0"/>
        <v>0.5</v>
      </c>
      <c r="Q19" s="15">
        <f t="shared" si="0"/>
        <v>4</v>
      </c>
    </row>
    <row r="20" spans="2:17" ht="20.100000000000001" customHeight="1" thickBot="1" x14ac:dyDescent="0.25">
      <c r="B20" s="6" t="s">
        <v>11</v>
      </c>
      <c r="C20" s="12">
        <v>40</v>
      </c>
      <c r="D20" s="12">
        <v>26</v>
      </c>
      <c r="E20" s="12">
        <v>6</v>
      </c>
      <c r="F20" s="12">
        <v>6</v>
      </c>
      <c r="G20" s="12">
        <v>2</v>
      </c>
      <c r="H20" s="12">
        <v>14</v>
      </c>
      <c r="I20" s="12">
        <v>6</v>
      </c>
      <c r="J20" s="12">
        <v>2</v>
      </c>
      <c r="K20" s="12">
        <v>6</v>
      </c>
      <c r="L20" s="12">
        <v>0</v>
      </c>
      <c r="M20" s="15">
        <f t="shared" si="1"/>
        <v>-0.65</v>
      </c>
      <c r="N20" s="15">
        <f t="shared" si="0"/>
        <v>-0.76923076923076927</v>
      </c>
      <c r="O20" s="15">
        <f t="shared" si="0"/>
        <v>-0.66666666666666663</v>
      </c>
      <c r="P20" s="15">
        <f t="shared" si="0"/>
        <v>0</v>
      </c>
      <c r="Q20" s="15" t="str">
        <f t="shared" si="0"/>
        <v>-</v>
      </c>
    </row>
    <row r="21" spans="2:17" ht="20.100000000000001" customHeight="1" thickBot="1" x14ac:dyDescent="0.25">
      <c r="B21" s="6" t="s">
        <v>12</v>
      </c>
      <c r="C21" s="12">
        <v>2</v>
      </c>
      <c r="D21" s="12">
        <v>0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10</v>
      </c>
      <c r="D22" s="12">
        <v>6</v>
      </c>
      <c r="E22" s="12">
        <v>4</v>
      </c>
      <c r="F22" s="12">
        <v>0</v>
      </c>
      <c r="G22" s="12">
        <v>0</v>
      </c>
      <c r="H22" s="12">
        <v>4</v>
      </c>
      <c r="I22" s="12">
        <v>4</v>
      </c>
      <c r="J22" s="12">
        <v>0</v>
      </c>
      <c r="K22" s="12">
        <v>0</v>
      </c>
      <c r="L22" s="12">
        <v>0</v>
      </c>
      <c r="M22" s="15">
        <f t="shared" si="1"/>
        <v>-0.6</v>
      </c>
      <c r="N22" s="15">
        <f t="shared" si="0"/>
        <v>-0.33333333333333331</v>
      </c>
      <c r="O22" s="15" t="str">
        <f t="shared" si="0"/>
        <v>-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32</v>
      </c>
      <c r="D23" s="12">
        <v>20</v>
      </c>
      <c r="E23" s="12">
        <v>4</v>
      </c>
      <c r="F23" s="12">
        <v>4</v>
      </c>
      <c r="G23" s="12">
        <v>4</v>
      </c>
      <c r="H23" s="12">
        <v>14</v>
      </c>
      <c r="I23" s="12">
        <v>2</v>
      </c>
      <c r="J23" s="12">
        <v>10</v>
      </c>
      <c r="K23" s="12">
        <v>0</v>
      </c>
      <c r="L23" s="12">
        <v>2</v>
      </c>
      <c r="M23" s="15">
        <f t="shared" si="1"/>
        <v>-0.5625</v>
      </c>
      <c r="N23" s="15">
        <f t="shared" si="0"/>
        <v>-0.9</v>
      </c>
      <c r="O23" s="15">
        <f t="shared" si="0"/>
        <v>1.5</v>
      </c>
      <c r="P23" s="15" t="str">
        <f t="shared" si="0"/>
        <v>-</v>
      </c>
      <c r="Q23" s="15">
        <f t="shared" si="0"/>
        <v>-0.5</v>
      </c>
    </row>
    <row r="24" spans="2:17" ht="20.100000000000001" customHeight="1" thickBot="1" x14ac:dyDescent="0.25">
      <c r="B24" s="6" t="s">
        <v>15</v>
      </c>
      <c r="C24" s="12">
        <v>8</v>
      </c>
      <c r="D24" s="12">
        <v>4</v>
      </c>
      <c r="E24" s="12">
        <v>4</v>
      </c>
      <c r="F24" s="12">
        <v>0</v>
      </c>
      <c r="G24" s="12">
        <v>0</v>
      </c>
      <c r="H24" s="12">
        <v>4</v>
      </c>
      <c r="I24" s="12">
        <v>4</v>
      </c>
      <c r="J24" s="12">
        <v>0</v>
      </c>
      <c r="K24" s="12">
        <v>0</v>
      </c>
      <c r="L24" s="12">
        <v>0</v>
      </c>
      <c r="M24" s="15">
        <f t="shared" si="1"/>
        <v>-0.5</v>
      </c>
      <c r="N24" s="15">
        <f t="shared" si="0"/>
        <v>0</v>
      </c>
      <c r="O24" s="15" t="str">
        <f t="shared" si="0"/>
        <v>-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2</v>
      </c>
      <c r="D25" s="12">
        <v>2</v>
      </c>
      <c r="E25" s="12">
        <v>0</v>
      </c>
      <c r="F25" s="12">
        <v>0</v>
      </c>
      <c r="G25" s="12">
        <v>0</v>
      </c>
      <c r="H25" s="12">
        <v>14</v>
      </c>
      <c r="I25" s="12">
        <v>12</v>
      </c>
      <c r="J25" s="12">
        <v>2</v>
      </c>
      <c r="K25" s="12">
        <v>0</v>
      </c>
      <c r="L25" s="12">
        <v>0</v>
      </c>
      <c r="M25" s="15">
        <f t="shared" si="1"/>
        <v>6</v>
      </c>
      <c r="N25" s="15">
        <f t="shared" si="0"/>
        <v>5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18</v>
      </c>
      <c r="D26" s="12">
        <v>6</v>
      </c>
      <c r="E26" s="12">
        <v>6</v>
      </c>
      <c r="F26" s="12">
        <v>4</v>
      </c>
      <c r="G26" s="12">
        <v>2</v>
      </c>
      <c r="H26" s="12">
        <v>22</v>
      </c>
      <c r="I26" s="12">
        <v>14</v>
      </c>
      <c r="J26" s="12">
        <v>8</v>
      </c>
      <c r="K26" s="12">
        <v>0</v>
      </c>
      <c r="L26" s="12">
        <v>0</v>
      </c>
      <c r="M26" s="15">
        <f t="shared" si="1"/>
        <v>0.22222222222222221</v>
      </c>
      <c r="N26" s="15">
        <f t="shared" si="0"/>
        <v>1.3333333333333333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210</v>
      </c>
      <c r="D28" s="13">
        <v>112</v>
      </c>
      <c r="E28" s="13">
        <v>58</v>
      </c>
      <c r="F28" s="13">
        <v>28</v>
      </c>
      <c r="G28" s="13">
        <v>12</v>
      </c>
      <c r="H28" s="13">
        <v>206</v>
      </c>
      <c r="I28" s="13">
        <v>106</v>
      </c>
      <c r="J28" s="13">
        <v>64</v>
      </c>
      <c r="K28" s="13">
        <v>24</v>
      </c>
      <c r="L28" s="13">
        <v>12</v>
      </c>
      <c r="M28" s="16">
        <f t="shared" si="1"/>
        <v>-1.9047619047619049E-2</v>
      </c>
      <c r="N28" s="16">
        <f t="shared" si="0"/>
        <v>-5.3571428571428568E-2</v>
      </c>
      <c r="O28" s="16">
        <f t="shared" si="0"/>
        <v>0.10344827586206896</v>
      </c>
      <c r="P28" s="16">
        <f t="shared" si="0"/>
        <v>-0.14285714285714285</v>
      </c>
      <c r="Q28" s="16">
        <f t="shared" si="0"/>
        <v>0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52"/>
  <sheetViews>
    <sheetView workbookViewId="0">
      <selection activeCell="C8" sqref="C8:L8"/>
    </sheetView>
  </sheetViews>
  <sheetFormatPr baseColWidth="10" defaultRowHeight="12.75" x14ac:dyDescent="0.2"/>
  <cols>
    <col min="1" max="1" width="8.625" customWidth="1"/>
    <col min="2" max="2" width="26.375" customWidth="1"/>
    <col min="3" max="3" width="7.875" customWidth="1"/>
    <col min="4" max="5" width="12.5" bestFit="1" customWidth="1"/>
    <col min="6" max="6" width="10.25" bestFit="1" customWidth="1"/>
    <col min="7" max="7" width="12" bestFit="1" customWidth="1"/>
    <col min="8" max="8" width="7.875" customWidth="1"/>
    <col min="9" max="10" width="12.5" bestFit="1" customWidth="1"/>
    <col min="11" max="11" width="10.25" bestFit="1" customWidth="1"/>
    <col min="12" max="12" width="12" bestFit="1" customWidth="1"/>
    <col min="13" max="13" width="8.75" bestFit="1" customWidth="1"/>
    <col min="14" max="15" width="12.5" bestFit="1" customWidth="1"/>
    <col min="16" max="16" width="10.25" bestFit="1" customWidth="1"/>
    <col min="17" max="17" width="12" bestFit="1" customWidth="1"/>
    <col min="19" max="19" width="11.875" customWidth="1"/>
  </cols>
  <sheetData>
    <row r="8" spans="2:17" ht="44.25" customHeight="1" thickBot="1" x14ac:dyDescent="0.25">
      <c r="C8" s="50" t="s">
        <v>109</v>
      </c>
      <c r="D8" s="50"/>
      <c r="E8" s="50"/>
      <c r="F8" s="50"/>
      <c r="G8" s="32"/>
      <c r="H8" s="51" t="s">
        <v>110</v>
      </c>
      <c r="I8" s="50"/>
      <c r="J8" s="50"/>
      <c r="K8" s="50"/>
      <c r="L8" s="32"/>
      <c r="M8" s="51" t="s">
        <v>111</v>
      </c>
      <c r="N8" s="50"/>
      <c r="O8" s="50"/>
      <c r="P8" s="50"/>
      <c r="Q8" s="32"/>
    </row>
    <row r="9" spans="2:17" ht="44.25" customHeight="1" thickBot="1" x14ac:dyDescent="0.25">
      <c r="C9" s="42" t="s">
        <v>85</v>
      </c>
      <c r="D9" s="42"/>
      <c r="E9" s="42"/>
      <c r="F9" s="42"/>
      <c r="G9" s="43"/>
      <c r="H9" s="42" t="s">
        <v>85</v>
      </c>
      <c r="I9" s="42"/>
      <c r="J9" s="42"/>
      <c r="K9" s="42"/>
      <c r="L9" s="43"/>
      <c r="M9" s="42" t="s">
        <v>85</v>
      </c>
      <c r="N9" s="42"/>
      <c r="O9" s="42"/>
      <c r="P9" s="42"/>
      <c r="Q9" s="43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12">
        <v>26</v>
      </c>
      <c r="D11" s="12">
        <v>12</v>
      </c>
      <c r="E11" s="12">
        <v>8</v>
      </c>
      <c r="F11" s="12">
        <v>5</v>
      </c>
      <c r="G11" s="12">
        <v>1</v>
      </c>
      <c r="H11" s="12">
        <v>18</v>
      </c>
      <c r="I11" s="12">
        <v>11</v>
      </c>
      <c r="J11" s="12">
        <v>4</v>
      </c>
      <c r="K11" s="12">
        <v>3</v>
      </c>
      <c r="L11" s="12">
        <v>0</v>
      </c>
      <c r="M11" s="15">
        <f>IF(C11=0,"-",IF(H11=0,"-",(H11-C11)/C11))</f>
        <v>-0.30769230769230771</v>
      </c>
      <c r="N11" s="15">
        <f t="shared" ref="N11:Q28" si="0">IF(D11=0,"-",IF(I11=0,"-",(I11-D11)/D11))</f>
        <v>-8.3333333333333329E-2</v>
      </c>
      <c r="O11" s="15">
        <f t="shared" si="0"/>
        <v>-0.5</v>
      </c>
      <c r="P11" s="15">
        <f t="shared" si="0"/>
        <v>-0.4</v>
      </c>
      <c r="Q11" s="15" t="str">
        <f t="shared" si="0"/>
        <v>-</v>
      </c>
    </row>
    <row r="12" spans="2:17" ht="20.100000000000001" customHeight="1" thickBot="1" x14ac:dyDescent="0.25">
      <c r="B12" s="6" t="s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1</v>
      </c>
      <c r="J12" s="12">
        <v>0</v>
      </c>
      <c r="K12" s="12">
        <v>0</v>
      </c>
      <c r="L12" s="12">
        <v>0</v>
      </c>
      <c r="M12" s="15" t="str">
        <f t="shared" ref="M12:M28" si="1">IF(C12=0,"-",IF(H12=0,"-",(H12-C12)/C12))</f>
        <v>-</v>
      </c>
      <c r="N12" s="15" t="str">
        <f t="shared" si="0"/>
        <v>-</v>
      </c>
      <c r="O12" s="15" t="str">
        <f t="shared" si="0"/>
        <v>-</v>
      </c>
      <c r="P12" s="15" t="str">
        <f t="shared" si="0"/>
        <v>-</v>
      </c>
      <c r="Q12" s="15" t="str">
        <f t="shared" si="0"/>
        <v>-</v>
      </c>
    </row>
    <row r="13" spans="2:17" ht="20.100000000000001" customHeight="1" thickBot="1" x14ac:dyDescent="0.25">
      <c r="B13" s="6" t="s">
        <v>4</v>
      </c>
      <c r="C13" s="12">
        <v>5</v>
      </c>
      <c r="D13" s="12">
        <v>4</v>
      </c>
      <c r="E13" s="12">
        <v>1</v>
      </c>
      <c r="F13" s="12">
        <v>0</v>
      </c>
      <c r="G13" s="12">
        <v>0</v>
      </c>
      <c r="H13" s="12">
        <v>4</v>
      </c>
      <c r="I13" s="12">
        <v>3</v>
      </c>
      <c r="J13" s="12">
        <v>1</v>
      </c>
      <c r="K13" s="12">
        <v>0</v>
      </c>
      <c r="L13" s="12">
        <v>0</v>
      </c>
      <c r="M13" s="15">
        <f t="shared" si="1"/>
        <v>-0.2</v>
      </c>
      <c r="N13" s="15">
        <f t="shared" si="0"/>
        <v>-0.25</v>
      </c>
      <c r="O13" s="15">
        <f t="shared" si="0"/>
        <v>0</v>
      </c>
      <c r="P13" s="15" t="str">
        <f t="shared" si="0"/>
        <v>-</v>
      </c>
      <c r="Q13" s="15" t="str">
        <f t="shared" si="0"/>
        <v>-</v>
      </c>
    </row>
    <row r="14" spans="2:17" ht="20.100000000000001" customHeight="1" thickBot="1" x14ac:dyDescent="0.25">
      <c r="B14" s="6" t="s">
        <v>5</v>
      </c>
      <c r="C14" s="12">
        <v>1</v>
      </c>
      <c r="D14" s="12">
        <v>1</v>
      </c>
      <c r="E14" s="12">
        <v>0</v>
      </c>
      <c r="F14" s="12">
        <v>0</v>
      </c>
      <c r="G14" s="12">
        <v>0</v>
      </c>
      <c r="H14" s="12">
        <v>4</v>
      </c>
      <c r="I14" s="12">
        <v>2</v>
      </c>
      <c r="J14" s="12">
        <v>2</v>
      </c>
      <c r="K14" s="12">
        <v>0</v>
      </c>
      <c r="L14" s="12">
        <v>0</v>
      </c>
      <c r="M14" s="15">
        <f t="shared" si="1"/>
        <v>3</v>
      </c>
      <c r="N14" s="15">
        <f t="shared" si="0"/>
        <v>1</v>
      </c>
      <c r="O14" s="15" t="str">
        <f t="shared" si="0"/>
        <v>-</v>
      </c>
      <c r="P14" s="15" t="str">
        <f t="shared" si="0"/>
        <v>-</v>
      </c>
      <c r="Q14" s="15" t="str">
        <f t="shared" si="0"/>
        <v>-</v>
      </c>
    </row>
    <row r="15" spans="2:17" ht="20.100000000000001" customHeight="1" thickBot="1" x14ac:dyDescent="0.25">
      <c r="B15" s="6" t="s">
        <v>6</v>
      </c>
      <c r="C15" s="12">
        <v>2</v>
      </c>
      <c r="D15" s="12">
        <v>1</v>
      </c>
      <c r="E15" s="12">
        <v>1</v>
      </c>
      <c r="F15" s="12">
        <v>0</v>
      </c>
      <c r="G15" s="12">
        <v>0</v>
      </c>
      <c r="H15" s="12">
        <v>3</v>
      </c>
      <c r="I15" s="12">
        <v>1</v>
      </c>
      <c r="J15" s="12">
        <v>2</v>
      </c>
      <c r="K15" s="12">
        <v>0</v>
      </c>
      <c r="L15" s="12">
        <v>0</v>
      </c>
      <c r="M15" s="15">
        <f t="shared" si="1"/>
        <v>0.5</v>
      </c>
      <c r="N15" s="15">
        <f t="shared" si="0"/>
        <v>0</v>
      </c>
      <c r="O15" s="15">
        <f t="shared" si="0"/>
        <v>1</v>
      </c>
      <c r="P15" s="15" t="str">
        <f t="shared" si="0"/>
        <v>-</v>
      </c>
      <c r="Q15" s="15" t="str">
        <f t="shared" si="0"/>
        <v>-</v>
      </c>
    </row>
    <row r="16" spans="2:17" ht="20.100000000000001" customHeight="1" thickBot="1" x14ac:dyDescent="0.25">
      <c r="B16" s="6" t="s">
        <v>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1</v>
      </c>
      <c r="L16" s="12">
        <v>0</v>
      </c>
      <c r="M16" s="15" t="str">
        <f t="shared" si="1"/>
        <v>-</v>
      </c>
      <c r="N16" s="15" t="str">
        <f t="shared" si="0"/>
        <v>-</v>
      </c>
      <c r="O16" s="15" t="str">
        <f t="shared" si="0"/>
        <v>-</v>
      </c>
      <c r="P16" s="15" t="str">
        <f t="shared" si="0"/>
        <v>-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4</v>
      </c>
      <c r="D17" s="12">
        <v>2</v>
      </c>
      <c r="E17" s="12">
        <v>2</v>
      </c>
      <c r="F17" s="12">
        <v>0</v>
      </c>
      <c r="G17" s="12">
        <v>0</v>
      </c>
      <c r="H17" s="12">
        <v>6</v>
      </c>
      <c r="I17" s="12">
        <v>3</v>
      </c>
      <c r="J17" s="12">
        <v>2</v>
      </c>
      <c r="K17" s="12">
        <v>1</v>
      </c>
      <c r="L17" s="12">
        <v>0</v>
      </c>
      <c r="M17" s="15">
        <f t="shared" si="1"/>
        <v>0.5</v>
      </c>
      <c r="N17" s="15">
        <f t="shared" si="0"/>
        <v>0.5</v>
      </c>
      <c r="O17" s="15">
        <f t="shared" si="0"/>
        <v>0</v>
      </c>
      <c r="P17" s="15" t="str">
        <f t="shared" si="0"/>
        <v>-</v>
      </c>
      <c r="Q17" s="15" t="str">
        <f t="shared" si="0"/>
        <v>-</v>
      </c>
    </row>
    <row r="18" spans="2:17" ht="20.100000000000001" customHeight="1" thickBot="1" x14ac:dyDescent="0.25">
      <c r="B18" s="6" t="s">
        <v>9</v>
      </c>
      <c r="C18" s="12">
        <v>2</v>
      </c>
      <c r="D18" s="12">
        <v>0</v>
      </c>
      <c r="E18" s="12">
        <v>2</v>
      </c>
      <c r="F18" s="12">
        <v>0</v>
      </c>
      <c r="G18" s="12">
        <v>0</v>
      </c>
      <c r="H18" s="12">
        <v>5</v>
      </c>
      <c r="I18" s="12">
        <v>3</v>
      </c>
      <c r="J18" s="12">
        <v>1</v>
      </c>
      <c r="K18" s="12">
        <v>1</v>
      </c>
      <c r="L18" s="12">
        <v>0</v>
      </c>
      <c r="M18" s="15">
        <f t="shared" si="1"/>
        <v>1.5</v>
      </c>
      <c r="N18" s="15" t="str">
        <f t="shared" si="0"/>
        <v>-</v>
      </c>
      <c r="O18" s="15">
        <f t="shared" si="0"/>
        <v>-0.5</v>
      </c>
      <c r="P18" s="15" t="str">
        <f t="shared" si="0"/>
        <v>-</v>
      </c>
      <c r="Q18" s="15" t="str">
        <f t="shared" si="0"/>
        <v>-</v>
      </c>
    </row>
    <row r="19" spans="2:17" ht="20.100000000000001" customHeight="1" thickBot="1" x14ac:dyDescent="0.25">
      <c r="B19" s="6" t="s">
        <v>10</v>
      </c>
      <c r="C19" s="12">
        <v>9</v>
      </c>
      <c r="D19" s="12">
        <v>4</v>
      </c>
      <c r="E19" s="12">
        <v>2</v>
      </c>
      <c r="F19" s="12">
        <v>2</v>
      </c>
      <c r="G19" s="12">
        <v>1</v>
      </c>
      <c r="H19" s="12">
        <v>25</v>
      </c>
      <c r="I19" s="12">
        <v>8</v>
      </c>
      <c r="J19" s="12">
        <v>9</v>
      </c>
      <c r="K19" s="12">
        <v>3</v>
      </c>
      <c r="L19" s="12">
        <v>5</v>
      </c>
      <c r="M19" s="15">
        <f t="shared" si="1"/>
        <v>1.7777777777777777</v>
      </c>
      <c r="N19" s="15">
        <f t="shared" si="0"/>
        <v>1</v>
      </c>
      <c r="O19" s="15">
        <f t="shared" si="0"/>
        <v>3.5</v>
      </c>
      <c r="P19" s="15">
        <f t="shared" si="0"/>
        <v>0.5</v>
      </c>
      <c r="Q19" s="15">
        <f t="shared" si="0"/>
        <v>4</v>
      </c>
    </row>
    <row r="20" spans="2:17" ht="20.100000000000001" customHeight="1" thickBot="1" x14ac:dyDescent="0.25">
      <c r="B20" s="6" t="s">
        <v>11</v>
      </c>
      <c r="C20" s="12">
        <v>17</v>
      </c>
      <c r="D20" s="12">
        <v>13</v>
      </c>
      <c r="E20" s="12">
        <v>3</v>
      </c>
      <c r="F20" s="12">
        <v>0</v>
      </c>
      <c r="G20" s="12">
        <v>1</v>
      </c>
      <c r="H20" s="12">
        <v>7</v>
      </c>
      <c r="I20" s="12">
        <v>3</v>
      </c>
      <c r="J20" s="12">
        <v>1</v>
      </c>
      <c r="K20" s="12">
        <v>3</v>
      </c>
      <c r="L20" s="12">
        <v>0</v>
      </c>
      <c r="M20" s="15">
        <f t="shared" si="1"/>
        <v>-0.58823529411764708</v>
      </c>
      <c r="N20" s="15">
        <f t="shared" si="0"/>
        <v>-0.76923076923076927</v>
      </c>
      <c r="O20" s="15">
        <f t="shared" si="0"/>
        <v>-0.66666666666666663</v>
      </c>
      <c r="P20" s="15" t="str">
        <f t="shared" si="0"/>
        <v>-</v>
      </c>
      <c r="Q20" s="15" t="str">
        <f t="shared" si="0"/>
        <v>-</v>
      </c>
    </row>
    <row r="21" spans="2:17" ht="20.100000000000001" customHeight="1" thickBot="1" x14ac:dyDescent="0.25">
      <c r="B21" s="6" t="s">
        <v>12</v>
      </c>
      <c r="C21" s="12">
        <v>1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5" t="str">
        <f t="shared" si="1"/>
        <v>-</v>
      </c>
      <c r="N21" s="15" t="str">
        <f t="shared" si="0"/>
        <v>-</v>
      </c>
      <c r="O21" s="15" t="str">
        <f t="shared" si="0"/>
        <v>-</v>
      </c>
      <c r="P21" s="15" t="str">
        <f t="shared" si="0"/>
        <v>-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5</v>
      </c>
      <c r="D22" s="12">
        <v>3</v>
      </c>
      <c r="E22" s="12">
        <v>2</v>
      </c>
      <c r="F22" s="12">
        <v>0</v>
      </c>
      <c r="G22" s="12">
        <v>0</v>
      </c>
      <c r="H22" s="12">
        <v>2</v>
      </c>
      <c r="I22" s="12">
        <v>2</v>
      </c>
      <c r="J22" s="12">
        <v>0</v>
      </c>
      <c r="K22" s="12">
        <v>0</v>
      </c>
      <c r="L22" s="12">
        <v>0</v>
      </c>
      <c r="M22" s="15">
        <f t="shared" si="1"/>
        <v>-0.6</v>
      </c>
      <c r="N22" s="15">
        <f t="shared" si="0"/>
        <v>-0.33333333333333331</v>
      </c>
      <c r="O22" s="15" t="str">
        <f t="shared" si="0"/>
        <v>-</v>
      </c>
      <c r="P22" s="15" t="str">
        <f t="shared" si="0"/>
        <v>-</v>
      </c>
      <c r="Q22" s="15" t="str">
        <f t="shared" si="0"/>
        <v>-</v>
      </c>
    </row>
    <row r="23" spans="2:17" ht="20.100000000000001" customHeight="1" thickBot="1" x14ac:dyDescent="0.25">
      <c r="B23" s="6" t="s">
        <v>14</v>
      </c>
      <c r="C23" s="12">
        <v>16</v>
      </c>
      <c r="D23" s="12">
        <v>10</v>
      </c>
      <c r="E23" s="12">
        <v>2</v>
      </c>
      <c r="F23" s="12">
        <v>2</v>
      </c>
      <c r="G23" s="12">
        <v>2</v>
      </c>
      <c r="H23" s="12">
        <v>7</v>
      </c>
      <c r="I23" s="12">
        <v>1</v>
      </c>
      <c r="J23" s="12">
        <v>5</v>
      </c>
      <c r="K23" s="12">
        <v>0</v>
      </c>
      <c r="L23" s="12">
        <v>1</v>
      </c>
      <c r="M23" s="15">
        <f t="shared" si="1"/>
        <v>-0.5625</v>
      </c>
      <c r="N23" s="15">
        <f t="shared" si="0"/>
        <v>-0.9</v>
      </c>
      <c r="O23" s="15">
        <f t="shared" si="0"/>
        <v>1.5</v>
      </c>
      <c r="P23" s="15" t="str">
        <f t="shared" si="0"/>
        <v>-</v>
      </c>
      <c r="Q23" s="15">
        <f t="shared" si="0"/>
        <v>-0.5</v>
      </c>
    </row>
    <row r="24" spans="2:17" ht="20.100000000000001" customHeight="1" thickBot="1" x14ac:dyDescent="0.25">
      <c r="B24" s="6" t="s">
        <v>15</v>
      </c>
      <c r="C24" s="12">
        <v>4</v>
      </c>
      <c r="D24" s="12">
        <v>2</v>
      </c>
      <c r="E24" s="12">
        <v>2</v>
      </c>
      <c r="F24" s="12">
        <v>0</v>
      </c>
      <c r="G24" s="12">
        <v>0</v>
      </c>
      <c r="H24" s="12">
        <v>2</v>
      </c>
      <c r="I24" s="12">
        <v>2</v>
      </c>
      <c r="J24" s="12">
        <v>0</v>
      </c>
      <c r="K24" s="12">
        <v>0</v>
      </c>
      <c r="L24" s="12">
        <v>0</v>
      </c>
      <c r="M24" s="15">
        <f t="shared" si="1"/>
        <v>-0.5</v>
      </c>
      <c r="N24" s="15">
        <f t="shared" si="0"/>
        <v>0</v>
      </c>
      <c r="O24" s="15" t="str">
        <f t="shared" si="0"/>
        <v>-</v>
      </c>
      <c r="P24" s="15" t="str">
        <f t="shared" si="0"/>
        <v>-</v>
      </c>
      <c r="Q24" s="15" t="str">
        <f t="shared" si="0"/>
        <v>-</v>
      </c>
    </row>
    <row r="25" spans="2:17" ht="20.100000000000001" customHeight="1" thickBot="1" x14ac:dyDescent="0.25">
      <c r="B25" s="6" t="s">
        <v>16</v>
      </c>
      <c r="C25" s="12">
        <v>1</v>
      </c>
      <c r="D25" s="12">
        <v>1</v>
      </c>
      <c r="E25" s="12">
        <v>0</v>
      </c>
      <c r="F25" s="12">
        <v>0</v>
      </c>
      <c r="G25" s="12">
        <v>0</v>
      </c>
      <c r="H25" s="12">
        <v>7</v>
      </c>
      <c r="I25" s="12">
        <v>6</v>
      </c>
      <c r="J25" s="12">
        <v>1</v>
      </c>
      <c r="K25" s="12">
        <v>0</v>
      </c>
      <c r="L25" s="12">
        <v>0</v>
      </c>
      <c r="M25" s="15">
        <f t="shared" si="1"/>
        <v>6</v>
      </c>
      <c r="N25" s="15">
        <f t="shared" si="0"/>
        <v>5</v>
      </c>
      <c r="O25" s="15" t="str">
        <f t="shared" si="0"/>
        <v>-</v>
      </c>
      <c r="P25" s="15" t="str">
        <f t="shared" si="0"/>
        <v>-</v>
      </c>
      <c r="Q25" s="15" t="str">
        <f t="shared" si="0"/>
        <v>-</v>
      </c>
    </row>
    <row r="26" spans="2:17" ht="20.100000000000001" customHeight="1" thickBot="1" x14ac:dyDescent="0.25">
      <c r="B26" s="7" t="s">
        <v>17</v>
      </c>
      <c r="C26" s="12">
        <v>8</v>
      </c>
      <c r="D26" s="12">
        <v>3</v>
      </c>
      <c r="E26" s="12">
        <v>3</v>
      </c>
      <c r="F26" s="12">
        <v>1</v>
      </c>
      <c r="G26" s="12">
        <v>1</v>
      </c>
      <c r="H26" s="12">
        <v>11</v>
      </c>
      <c r="I26" s="12">
        <v>7</v>
      </c>
      <c r="J26" s="12">
        <v>4</v>
      </c>
      <c r="K26" s="12">
        <v>0</v>
      </c>
      <c r="L26" s="12">
        <v>0</v>
      </c>
      <c r="M26" s="15">
        <f t="shared" si="1"/>
        <v>0.375</v>
      </c>
      <c r="N26" s="15">
        <f t="shared" si="0"/>
        <v>1.3333333333333333</v>
      </c>
      <c r="O26" s="15">
        <f t="shared" si="0"/>
        <v>0.33333333333333331</v>
      </c>
      <c r="P26" s="15" t="str">
        <f t="shared" si="0"/>
        <v>-</v>
      </c>
      <c r="Q26" s="15" t="str">
        <f t="shared" si="0"/>
        <v>-</v>
      </c>
    </row>
    <row r="27" spans="2:17" ht="20.100000000000001" customHeight="1" thickBot="1" x14ac:dyDescent="0.25">
      <c r="B27" s="8" t="s">
        <v>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5" t="str">
        <f t="shared" si="1"/>
        <v>-</v>
      </c>
      <c r="N27" s="15" t="str">
        <f t="shared" si="0"/>
        <v>-</v>
      </c>
      <c r="O27" s="15" t="str">
        <f t="shared" si="0"/>
        <v>-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v>101</v>
      </c>
      <c r="D28" s="13">
        <v>56</v>
      </c>
      <c r="E28" s="13">
        <v>29</v>
      </c>
      <c r="F28" s="13">
        <v>10</v>
      </c>
      <c r="G28" s="13">
        <v>6</v>
      </c>
      <c r="H28" s="13">
        <v>103</v>
      </c>
      <c r="I28" s="13">
        <v>53</v>
      </c>
      <c r="J28" s="13">
        <v>32</v>
      </c>
      <c r="K28" s="13">
        <v>12</v>
      </c>
      <c r="L28" s="13">
        <v>6</v>
      </c>
      <c r="M28" s="16">
        <f t="shared" si="1"/>
        <v>1.9801980198019802E-2</v>
      </c>
      <c r="N28" s="16">
        <f t="shared" si="0"/>
        <v>-5.3571428571428568E-2</v>
      </c>
      <c r="O28" s="16">
        <f t="shared" si="0"/>
        <v>0.10344827586206896</v>
      </c>
      <c r="P28" s="16">
        <f t="shared" si="0"/>
        <v>0.2</v>
      </c>
      <c r="Q28" s="16">
        <f t="shared" si="0"/>
        <v>0</v>
      </c>
    </row>
    <row r="32" spans="2:17" ht="44.25" customHeight="1" thickBot="1" x14ac:dyDescent="0.25">
      <c r="C32" s="50" t="s">
        <v>109</v>
      </c>
      <c r="D32" s="50"/>
      <c r="E32" s="50"/>
      <c r="F32" s="50"/>
      <c r="G32" s="32"/>
      <c r="H32" s="51" t="s">
        <v>110</v>
      </c>
      <c r="I32" s="50"/>
      <c r="J32" s="50"/>
      <c r="K32" s="50"/>
      <c r="L32" s="32"/>
      <c r="M32" s="51" t="s">
        <v>111</v>
      </c>
      <c r="N32" s="50"/>
      <c r="O32" s="50"/>
      <c r="P32" s="50"/>
      <c r="Q32" s="32"/>
    </row>
    <row r="33" spans="2:17" ht="44.25" customHeight="1" thickBot="1" x14ac:dyDescent="0.25">
      <c r="C33" s="42" t="s">
        <v>86</v>
      </c>
      <c r="D33" s="42"/>
      <c r="E33" s="42"/>
      <c r="F33" s="42"/>
      <c r="G33" s="43"/>
      <c r="H33" s="42" t="s">
        <v>86</v>
      </c>
      <c r="I33" s="42"/>
      <c r="J33" s="42"/>
      <c r="K33" s="42"/>
      <c r="L33" s="43"/>
      <c r="M33" s="42" t="s">
        <v>86</v>
      </c>
      <c r="N33" s="42"/>
      <c r="O33" s="42"/>
      <c r="P33" s="42"/>
      <c r="Q33" s="43"/>
    </row>
    <row r="34" spans="2:17" ht="44.25" customHeight="1" thickBot="1" x14ac:dyDescent="0.25">
      <c r="C34" s="11" t="s">
        <v>33</v>
      </c>
      <c r="D34" s="11" t="s">
        <v>87</v>
      </c>
      <c r="E34" s="11" t="s">
        <v>89</v>
      </c>
      <c r="F34" s="11" t="s">
        <v>88</v>
      </c>
      <c r="G34" s="11" t="s">
        <v>90</v>
      </c>
      <c r="H34" s="11" t="s">
        <v>33</v>
      </c>
      <c r="I34" s="11" t="s">
        <v>87</v>
      </c>
      <c r="J34" s="11" t="s">
        <v>89</v>
      </c>
      <c r="K34" s="11" t="s">
        <v>88</v>
      </c>
      <c r="L34" s="11" t="s">
        <v>90</v>
      </c>
      <c r="M34" s="11" t="s">
        <v>33</v>
      </c>
      <c r="N34" s="11" t="s">
        <v>87</v>
      </c>
      <c r="O34" s="11" t="s">
        <v>89</v>
      </c>
      <c r="P34" s="11" t="s">
        <v>88</v>
      </c>
      <c r="Q34" s="11" t="s">
        <v>90</v>
      </c>
    </row>
    <row r="35" spans="2:17" ht="20.100000000000001" customHeight="1" thickBot="1" x14ac:dyDescent="0.25">
      <c r="B35" s="5" t="s">
        <v>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5" t="str">
        <f>IF(C35=0,"-",IF(H35=0,"-",(H35-C35)/C35))</f>
        <v>-</v>
      </c>
      <c r="N35" s="15" t="str">
        <f t="shared" ref="N35:N52" si="2">IF(D35=0,"-",IF(I35=0,"-",(I35-D35)/D35))</f>
        <v>-</v>
      </c>
      <c r="O35" s="15" t="str">
        <f t="shared" ref="O35:O52" si="3">IF(E35=0,"-",IF(J35=0,"-",(J35-E35)/E35))</f>
        <v>-</v>
      </c>
      <c r="P35" s="15" t="str">
        <f t="shared" ref="P35:P52" si="4">IF(F35=0,"-",IF(K35=0,"-",(K35-F35)/F35))</f>
        <v>-</v>
      </c>
      <c r="Q35" s="15" t="str">
        <f t="shared" ref="Q35:Q52" si="5">IF(G35=0,"-",IF(L35=0,"-",(L35-G35)/G35))</f>
        <v>-</v>
      </c>
    </row>
    <row r="36" spans="2:17" ht="20.100000000000001" customHeight="1" thickBot="1" x14ac:dyDescent="0.25">
      <c r="B36" s="6" t="s">
        <v>3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5" t="str">
        <f t="shared" ref="M36:M52" si="6">IF(C36=0,"-",IF(H36=0,"-",(H36-C36)/C36))</f>
        <v>-</v>
      </c>
      <c r="N36" s="15" t="str">
        <f t="shared" si="2"/>
        <v>-</v>
      </c>
      <c r="O36" s="15" t="str">
        <f t="shared" si="3"/>
        <v>-</v>
      </c>
      <c r="P36" s="15" t="str">
        <f t="shared" si="4"/>
        <v>-</v>
      </c>
      <c r="Q36" s="15" t="str">
        <f t="shared" si="5"/>
        <v>-</v>
      </c>
    </row>
    <row r="37" spans="2:17" ht="20.100000000000001" customHeight="1" thickBot="1" x14ac:dyDescent="0.25">
      <c r="B37" s="6" t="s">
        <v>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5" t="str">
        <f t="shared" si="6"/>
        <v>-</v>
      </c>
      <c r="N37" s="15" t="str">
        <f t="shared" si="2"/>
        <v>-</v>
      </c>
      <c r="O37" s="15" t="str">
        <f t="shared" si="3"/>
        <v>-</v>
      </c>
      <c r="P37" s="15" t="str">
        <f t="shared" si="4"/>
        <v>-</v>
      </c>
      <c r="Q37" s="15" t="str">
        <f t="shared" si="5"/>
        <v>-</v>
      </c>
    </row>
    <row r="38" spans="2:17" ht="20.100000000000001" customHeight="1" thickBot="1" x14ac:dyDescent="0.25">
      <c r="B38" s="6" t="s">
        <v>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5" t="str">
        <f t="shared" si="6"/>
        <v>-</v>
      </c>
      <c r="N38" s="15" t="str">
        <f t="shared" si="2"/>
        <v>-</v>
      </c>
      <c r="O38" s="15" t="str">
        <f t="shared" si="3"/>
        <v>-</v>
      </c>
      <c r="P38" s="15" t="str">
        <f t="shared" si="4"/>
        <v>-</v>
      </c>
      <c r="Q38" s="15" t="str">
        <f t="shared" si="5"/>
        <v>-</v>
      </c>
    </row>
    <row r="39" spans="2:17" ht="20.100000000000001" customHeight="1" thickBot="1" x14ac:dyDescent="0.25">
      <c r="B39" s="6" t="s">
        <v>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5" t="str">
        <f t="shared" si="6"/>
        <v>-</v>
      </c>
      <c r="N39" s="15" t="str">
        <f t="shared" si="2"/>
        <v>-</v>
      </c>
      <c r="O39" s="15" t="str">
        <f t="shared" si="3"/>
        <v>-</v>
      </c>
      <c r="P39" s="15" t="str">
        <f t="shared" si="4"/>
        <v>-</v>
      </c>
      <c r="Q39" s="15" t="str">
        <f t="shared" si="5"/>
        <v>-</v>
      </c>
    </row>
    <row r="40" spans="2:17" ht="20.100000000000001" customHeight="1" thickBot="1" x14ac:dyDescent="0.25">
      <c r="B40" s="6" t="s">
        <v>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5" t="str">
        <f t="shared" si="6"/>
        <v>-</v>
      </c>
      <c r="N40" s="15" t="str">
        <f t="shared" si="2"/>
        <v>-</v>
      </c>
      <c r="O40" s="15" t="str">
        <f t="shared" si="3"/>
        <v>-</v>
      </c>
      <c r="P40" s="15" t="str">
        <f t="shared" si="4"/>
        <v>-</v>
      </c>
      <c r="Q40" s="15" t="str">
        <f t="shared" si="5"/>
        <v>-</v>
      </c>
    </row>
    <row r="41" spans="2:17" ht="20.100000000000001" customHeight="1" thickBot="1" x14ac:dyDescent="0.25">
      <c r="B41" s="6" t="s">
        <v>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5" t="str">
        <f t="shared" si="6"/>
        <v>-</v>
      </c>
      <c r="N41" s="15" t="str">
        <f t="shared" si="2"/>
        <v>-</v>
      </c>
      <c r="O41" s="15" t="str">
        <f t="shared" si="3"/>
        <v>-</v>
      </c>
      <c r="P41" s="15" t="str">
        <f t="shared" si="4"/>
        <v>-</v>
      </c>
      <c r="Q41" s="15" t="str">
        <f t="shared" si="5"/>
        <v>-</v>
      </c>
    </row>
    <row r="42" spans="2:17" ht="20.100000000000001" customHeight="1" thickBot="1" x14ac:dyDescent="0.25">
      <c r="B42" s="6" t="s">
        <v>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5" t="str">
        <f t="shared" si="6"/>
        <v>-</v>
      </c>
      <c r="N42" s="15" t="str">
        <f t="shared" si="2"/>
        <v>-</v>
      </c>
      <c r="O42" s="15" t="str">
        <f t="shared" si="3"/>
        <v>-</v>
      </c>
      <c r="P42" s="15" t="str">
        <f t="shared" si="4"/>
        <v>-</v>
      </c>
      <c r="Q42" s="15" t="str">
        <f t="shared" si="5"/>
        <v>-</v>
      </c>
    </row>
    <row r="43" spans="2:17" ht="20.100000000000001" customHeight="1" thickBot="1" x14ac:dyDescent="0.25">
      <c r="B43" s="6" t="s">
        <v>10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5" t="str">
        <f t="shared" si="6"/>
        <v>-</v>
      </c>
      <c r="N43" s="15" t="str">
        <f t="shared" si="2"/>
        <v>-</v>
      </c>
      <c r="O43" s="15" t="str">
        <f t="shared" si="3"/>
        <v>-</v>
      </c>
      <c r="P43" s="15" t="str">
        <f t="shared" si="4"/>
        <v>-</v>
      </c>
      <c r="Q43" s="15" t="str">
        <f t="shared" si="5"/>
        <v>-</v>
      </c>
    </row>
    <row r="44" spans="2:17" ht="20.100000000000001" customHeight="1" thickBot="1" x14ac:dyDescent="0.25">
      <c r="B44" s="6" t="s">
        <v>11</v>
      </c>
      <c r="C44" s="12">
        <v>3</v>
      </c>
      <c r="D44" s="12">
        <v>0</v>
      </c>
      <c r="E44" s="12">
        <v>0</v>
      </c>
      <c r="F44" s="12">
        <v>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5" t="str">
        <f t="shared" si="6"/>
        <v>-</v>
      </c>
      <c r="N44" s="15" t="str">
        <f t="shared" si="2"/>
        <v>-</v>
      </c>
      <c r="O44" s="15" t="str">
        <f t="shared" si="3"/>
        <v>-</v>
      </c>
      <c r="P44" s="15" t="str">
        <f t="shared" si="4"/>
        <v>-</v>
      </c>
      <c r="Q44" s="15" t="str">
        <f t="shared" si="5"/>
        <v>-</v>
      </c>
    </row>
    <row r="45" spans="2:17" ht="20.100000000000001" customHeight="1" thickBot="1" x14ac:dyDescent="0.25">
      <c r="B45" s="6" t="s">
        <v>12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5" t="str">
        <f t="shared" si="6"/>
        <v>-</v>
      </c>
      <c r="N45" s="15" t="str">
        <f t="shared" si="2"/>
        <v>-</v>
      </c>
      <c r="O45" s="15" t="str">
        <f t="shared" si="3"/>
        <v>-</v>
      </c>
      <c r="P45" s="15" t="str">
        <f t="shared" si="4"/>
        <v>-</v>
      </c>
      <c r="Q45" s="15" t="str">
        <f t="shared" si="5"/>
        <v>-</v>
      </c>
    </row>
    <row r="46" spans="2:17" ht="20.100000000000001" customHeight="1" thickBot="1" x14ac:dyDescent="0.25">
      <c r="B46" s="6" t="s">
        <v>13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5" t="str">
        <f t="shared" si="6"/>
        <v>-</v>
      </c>
      <c r="N46" s="15" t="str">
        <f t="shared" si="2"/>
        <v>-</v>
      </c>
      <c r="O46" s="15" t="str">
        <f t="shared" si="3"/>
        <v>-</v>
      </c>
      <c r="P46" s="15" t="str">
        <f t="shared" si="4"/>
        <v>-</v>
      </c>
      <c r="Q46" s="15" t="str">
        <f t="shared" si="5"/>
        <v>-</v>
      </c>
    </row>
    <row r="47" spans="2:17" ht="20.100000000000001" customHeight="1" thickBot="1" x14ac:dyDescent="0.25">
      <c r="B47" s="6" t="s">
        <v>14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5" t="str">
        <f t="shared" si="6"/>
        <v>-</v>
      </c>
      <c r="N47" s="15" t="str">
        <f t="shared" si="2"/>
        <v>-</v>
      </c>
      <c r="O47" s="15" t="str">
        <f t="shared" si="3"/>
        <v>-</v>
      </c>
      <c r="P47" s="15" t="str">
        <f t="shared" si="4"/>
        <v>-</v>
      </c>
      <c r="Q47" s="15" t="str">
        <f t="shared" si="5"/>
        <v>-</v>
      </c>
    </row>
    <row r="48" spans="2:17" ht="20.100000000000001" customHeight="1" thickBot="1" x14ac:dyDescent="0.25">
      <c r="B48" s="6" t="s">
        <v>15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5" t="str">
        <f t="shared" si="6"/>
        <v>-</v>
      </c>
      <c r="N48" s="15" t="str">
        <f t="shared" si="2"/>
        <v>-</v>
      </c>
      <c r="O48" s="15" t="str">
        <f t="shared" si="3"/>
        <v>-</v>
      </c>
      <c r="P48" s="15" t="str">
        <f t="shared" si="4"/>
        <v>-</v>
      </c>
      <c r="Q48" s="15" t="str">
        <f t="shared" si="5"/>
        <v>-</v>
      </c>
    </row>
    <row r="49" spans="2:17" ht="20.100000000000001" customHeight="1" thickBot="1" x14ac:dyDescent="0.25">
      <c r="B49" s="6" t="s">
        <v>16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5" t="str">
        <f t="shared" si="6"/>
        <v>-</v>
      </c>
      <c r="N49" s="15" t="str">
        <f t="shared" si="2"/>
        <v>-</v>
      </c>
      <c r="O49" s="15" t="str">
        <f t="shared" si="3"/>
        <v>-</v>
      </c>
      <c r="P49" s="15" t="str">
        <f t="shared" si="4"/>
        <v>-</v>
      </c>
      <c r="Q49" s="15" t="str">
        <f t="shared" si="5"/>
        <v>-</v>
      </c>
    </row>
    <row r="50" spans="2:17" ht="20.100000000000001" customHeight="1" thickBot="1" x14ac:dyDescent="0.25">
      <c r="B50" s="7" t="s">
        <v>17</v>
      </c>
      <c r="C50" s="12">
        <v>1</v>
      </c>
      <c r="D50" s="12">
        <v>0</v>
      </c>
      <c r="E50" s="12">
        <v>0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5" t="str">
        <f t="shared" si="6"/>
        <v>-</v>
      </c>
      <c r="N50" s="15" t="str">
        <f t="shared" si="2"/>
        <v>-</v>
      </c>
      <c r="O50" s="15" t="str">
        <f t="shared" si="3"/>
        <v>-</v>
      </c>
      <c r="P50" s="15" t="str">
        <f t="shared" si="4"/>
        <v>-</v>
      </c>
      <c r="Q50" s="15" t="str">
        <f t="shared" si="5"/>
        <v>-</v>
      </c>
    </row>
    <row r="51" spans="2:17" ht="20.100000000000001" customHeight="1" thickBot="1" x14ac:dyDescent="0.25">
      <c r="B51" s="8" t="s">
        <v>18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5" t="str">
        <f t="shared" si="6"/>
        <v>-</v>
      </c>
      <c r="N51" s="15" t="str">
        <f t="shared" si="2"/>
        <v>-</v>
      </c>
      <c r="O51" s="15" t="str">
        <f t="shared" si="3"/>
        <v>-</v>
      </c>
      <c r="P51" s="15" t="str">
        <f t="shared" si="4"/>
        <v>-</v>
      </c>
      <c r="Q51" s="15" t="str">
        <f t="shared" si="5"/>
        <v>-</v>
      </c>
    </row>
    <row r="52" spans="2:17" ht="20.100000000000001" customHeight="1" thickBot="1" x14ac:dyDescent="0.25">
      <c r="B52" s="9" t="s">
        <v>19</v>
      </c>
      <c r="C52" s="13">
        <v>4</v>
      </c>
      <c r="D52" s="13">
        <v>0</v>
      </c>
      <c r="E52" s="13">
        <v>0</v>
      </c>
      <c r="F52" s="13">
        <v>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6" t="str">
        <f t="shared" si="6"/>
        <v>-</v>
      </c>
      <c r="N52" s="16" t="str">
        <f t="shared" si="2"/>
        <v>-</v>
      </c>
      <c r="O52" s="16" t="str">
        <f t="shared" si="3"/>
        <v>-</v>
      </c>
      <c r="P52" s="16" t="str">
        <f t="shared" si="4"/>
        <v>-</v>
      </c>
      <c r="Q52" s="16" t="str">
        <f t="shared" si="5"/>
        <v>-</v>
      </c>
    </row>
  </sheetData>
  <mergeCells count="12">
    <mergeCell ref="C9:G9"/>
    <mergeCell ref="H9:L9"/>
    <mergeCell ref="M9:Q9"/>
    <mergeCell ref="C8:G8"/>
    <mergeCell ref="H8:L8"/>
    <mergeCell ref="M8:Q8"/>
    <mergeCell ref="C32:G32"/>
    <mergeCell ref="H32:L32"/>
    <mergeCell ref="M32:Q32"/>
    <mergeCell ref="C33:G33"/>
    <mergeCell ref="H33:L33"/>
    <mergeCell ref="M33:Q3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54"/>
  <sheetViews>
    <sheetView topLeftCell="D7" workbookViewId="0">
      <selection activeCell="U13" sqref="U13"/>
    </sheetView>
  </sheetViews>
  <sheetFormatPr baseColWidth="10" defaultRowHeight="12.75" x14ac:dyDescent="0.2"/>
  <cols>
    <col min="1" max="1" width="8.625" customWidth="1"/>
    <col min="2" max="2" width="26.375" customWidth="1"/>
    <col min="3" max="3" width="8.75" bestFit="1" customWidth="1"/>
    <col min="4" max="4" width="10.75" bestFit="1" customWidth="1"/>
    <col min="5" max="5" width="12.625" bestFit="1" customWidth="1"/>
    <col min="6" max="6" width="9.625" bestFit="1" customWidth="1"/>
    <col min="7" max="8" width="10.75" customWidth="1"/>
    <col min="9" max="9" width="12.625" bestFit="1" customWidth="1"/>
    <col min="10" max="10" width="10.75" customWidth="1"/>
    <col min="11" max="11" width="8.75" bestFit="1" customWidth="1"/>
    <col min="12" max="12" width="10.75" bestFit="1" customWidth="1"/>
    <col min="13" max="13" width="12.625" bestFit="1" customWidth="1"/>
    <col min="14" max="14" width="9.625" bestFit="1" customWidth="1"/>
    <col min="15" max="15" width="8.625" customWidth="1"/>
    <col min="16" max="16" width="10.75" bestFit="1" customWidth="1"/>
    <col min="17" max="17" width="12.625" bestFit="1" customWidth="1"/>
    <col min="18" max="18" width="8" bestFit="1" customWidth="1"/>
    <col min="19" max="19" width="8.625" customWidth="1"/>
    <col min="20" max="20" width="10.75" bestFit="1" customWidth="1"/>
    <col min="21" max="21" width="12.625" bestFit="1" customWidth="1"/>
    <col min="22" max="22" width="8" bestFit="1" customWidth="1"/>
    <col min="23" max="23" width="8.625" customWidth="1"/>
    <col min="24" max="24" width="10.75" bestFit="1" customWidth="1"/>
    <col min="25" max="25" width="12.625" bestFit="1" customWidth="1"/>
    <col min="26" max="26" width="8" bestFit="1" customWidth="1"/>
  </cols>
  <sheetData>
    <row r="8" spans="2:26" ht="14.25" customHeight="1" x14ac:dyDescent="0.2"/>
    <row r="9" spans="2:26" ht="44.25" customHeight="1" thickBot="1" x14ac:dyDescent="0.25">
      <c r="B9" s="56"/>
      <c r="C9" s="55" t="s">
        <v>112</v>
      </c>
      <c r="D9" s="52"/>
      <c r="E9" s="52"/>
      <c r="F9" s="52"/>
      <c r="G9" s="52"/>
      <c r="H9" s="52"/>
      <c r="I9" s="52"/>
      <c r="J9" s="52"/>
      <c r="K9" s="55" t="s">
        <v>113</v>
      </c>
      <c r="L9" s="52"/>
      <c r="M9" s="52"/>
      <c r="N9" s="52"/>
      <c r="O9" s="52"/>
      <c r="P9" s="52"/>
      <c r="Q9" s="52"/>
      <c r="R9" s="52"/>
      <c r="S9" s="52" t="s">
        <v>112</v>
      </c>
      <c r="T9" s="52"/>
      <c r="U9" s="52"/>
      <c r="V9" s="52"/>
      <c r="W9" s="52" t="s">
        <v>113</v>
      </c>
      <c r="X9" s="52"/>
      <c r="Y9" s="52"/>
      <c r="Z9" s="52"/>
    </row>
    <row r="10" spans="2:26" ht="44.25" customHeight="1" thickBot="1" x14ac:dyDescent="0.25">
      <c r="B10" s="56"/>
      <c r="C10" s="54" t="s">
        <v>96</v>
      </c>
      <c r="D10" s="53"/>
      <c r="E10" s="53"/>
      <c r="F10" s="53"/>
      <c r="G10" s="53" t="s">
        <v>97</v>
      </c>
      <c r="H10" s="53"/>
      <c r="I10" s="53"/>
      <c r="J10" s="53"/>
      <c r="K10" s="53" t="s">
        <v>96</v>
      </c>
      <c r="L10" s="53"/>
      <c r="M10" s="53"/>
      <c r="N10" s="53"/>
      <c r="O10" s="53" t="s">
        <v>97</v>
      </c>
      <c r="P10" s="53"/>
      <c r="Q10" s="53"/>
      <c r="R10" s="53"/>
      <c r="S10" s="53" t="s">
        <v>98</v>
      </c>
      <c r="T10" s="53"/>
      <c r="U10" s="53"/>
      <c r="V10" s="53"/>
      <c r="W10" s="53"/>
      <c r="X10" s="53"/>
      <c r="Y10" s="53"/>
      <c r="Z10" s="53"/>
    </row>
    <row r="11" spans="2:26" ht="44.25" customHeight="1" thickBot="1" x14ac:dyDescent="0.25">
      <c r="B11" s="56"/>
      <c r="C11" s="11" t="s">
        <v>33</v>
      </c>
      <c r="D11" s="11" t="s">
        <v>93</v>
      </c>
      <c r="E11" s="11" t="s">
        <v>94</v>
      </c>
      <c r="F11" s="11" t="s">
        <v>95</v>
      </c>
      <c r="G11" s="11" t="s">
        <v>33</v>
      </c>
      <c r="H11" s="11" t="s">
        <v>93</v>
      </c>
      <c r="I11" s="11" t="s">
        <v>94</v>
      </c>
      <c r="J11" s="11" t="s">
        <v>95</v>
      </c>
      <c r="K11" s="11" t="s">
        <v>33</v>
      </c>
      <c r="L11" s="11" t="s">
        <v>93</v>
      </c>
      <c r="M11" s="11" t="s">
        <v>94</v>
      </c>
      <c r="N11" s="11" t="s">
        <v>95</v>
      </c>
      <c r="O11" s="11" t="s">
        <v>33</v>
      </c>
      <c r="P11" s="11" t="s">
        <v>93</v>
      </c>
      <c r="Q11" s="11" t="s">
        <v>94</v>
      </c>
      <c r="R11" s="11" t="s">
        <v>95</v>
      </c>
      <c r="S11" s="11" t="s">
        <v>33</v>
      </c>
      <c r="T11" s="11" t="s">
        <v>93</v>
      </c>
      <c r="U11" s="11" t="s">
        <v>94</v>
      </c>
      <c r="V11" s="11" t="s">
        <v>95</v>
      </c>
      <c r="W11" s="11" t="s">
        <v>33</v>
      </c>
      <c r="X11" s="11" t="s">
        <v>93</v>
      </c>
      <c r="Y11" s="11" t="s">
        <v>94</v>
      </c>
      <c r="Z11" s="11" t="s">
        <v>95</v>
      </c>
    </row>
    <row r="12" spans="2:26" ht="20.100000000000001" customHeight="1" thickBot="1" x14ac:dyDescent="0.25">
      <c r="B12" s="5" t="s">
        <v>2</v>
      </c>
      <c r="C12" s="12">
        <v>20</v>
      </c>
      <c r="D12" s="12">
        <v>13</v>
      </c>
      <c r="E12" s="12">
        <v>7</v>
      </c>
      <c r="F12" s="12">
        <v>0</v>
      </c>
      <c r="G12" s="12">
        <v>6</v>
      </c>
      <c r="H12" s="12">
        <v>5</v>
      </c>
      <c r="I12" s="12">
        <v>1</v>
      </c>
      <c r="J12" s="12">
        <v>0</v>
      </c>
      <c r="K12" s="12">
        <v>15</v>
      </c>
      <c r="L12" s="12">
        <v>8</v>
      </c>
      <c r="M12" s="12">
        <v>5</v>
      </c>
      <c r="N12" s="12">
        <v>2</v>
      </c>
      <c r="O12" s="12">
        <v>3</v>
      </c>
      <c r="P12" s="12">
        <v>3</v>
      </c>
      <c r="Q12" s="12">
        <v>0</v>
      </c>
      <c r="R12" s="12">
        <v>0</v>
      </c>
      <c r="S12" s="12">
        <v>26</v>
      </c>
      <c r="T12" s="12">
        <f>SUM(D12,H12)</f>
        <v>18</v>
      </c>
      <c r="U12" s="12">
        <f>SUM(E12,I12)</f>
        <v>8</v>
      </c>
      <c r="V12" s="12"/>
      <c r="W12" s="12">
        <v>18</v>
      </c>
      <c r="X12" s="12"/>
      <c r="Y12" s="12"/>
      <c r="Z12" s="12"/>
    </row>
    <row r="13" spans="2:26" ht="20.100000000000001" customHeight="1" thickBot="1" x14ac:dyDescent="0.25">
      <c r="B13" s="6" t="s">
        <v>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/>
      <c r="U13" s="12"/>
      <c r="V13" s="12"/>
      <c r="W13" s="12">
        <v>1</v>
      </c>
      <c r="X13" s="12"/>
      <c r="Y13" s="12"/>
      <c r="Z13" s="12"/>
    </row>
    <row r="14" spans="2:26" ht="20.100000000000001" customHeight="1" thickBot="1" x14ac:dyDescent="0.25">
      <c r="B14" s="6" t="s">
        <v>4</v>
      </c>
      <c r="C14" s="12">
        <v>5</v>
      </c>
      <c r="D14" s="12">
        <v>2</v>
      </c>
      <c r="E14" s="12">
        <v>1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4</v>
      </c>
      <c r="L14" s="12">
        <v>3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5</v>
      </c>
      <c r="T14" s="12"/>
      <c r="U14" s="12"/>
      <c r="V14" s="12"/>
      <c r="W14" s="12">
        <v>4</v>
      </c>
      <c r="X14" s="12"/>
      <c r="Y14" s="12"/>
      <c r="Z14" s="12"/>
    </row>
    <row r="15" spans="2:26" ht="20.100000000000001" customHeight="1" thickBot="1" x14ac:dyDescent="0.25">
      <c r="B15" s="6" t="s">
        <v>5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</v>
      </c>
      <c r="L15" s="12">
        <v>3</v>
      </c>
      <c r="M15" s="12">
        <v>0</v>
      </c>
      <c r="N15" s="12">
        <v>1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/>
      <c r="U15" s="12"/>
      <c r="V15" s="12"/>
      <c r="W15" s="12">
        <v>4</v>
      </c>
      <c r="X15" s="12"/>
      <c r="Y15" s="12"/>
      <c r="Z15" s="12"/>
    </row>
    <row r="16" spans="2:26" ht="20.100000000000001" customHeight="1" thickBot="1" x14ac:dyDescent="0.25">
      <c r="B16" s="6" t="s">
        <v>6</v>
      </c>
      <c r="C16" s="12">
        <v>2</v>
      </c>
      <c r="D16" s="12">
        <v>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3</v>
      </c>
      <c r="L16" s="12">
        <v>3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2</v>
      </c>
      <c r="T16" s="12"/>
      <c r="U16" s="12"/>
      <c r="V16" s="12"/>
      <c r="W16" s="12">
        <v>3</v>
      </c>
      <c r="X16" s="12"/>
      <c r="Y16" s="12"/>
      <c r="Z16" s="12"/>
    </row>
    <row r="17" spans="2:26" ht="20.100000000000001" customHeight="1" thickBot="1" x14ac:dyDescent="0.25">
      <c r="B17" s="6" t="s">
        <v>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1</v>
      </c>
      <c r="Q17" s="12">
        <v>0</v>
      </c>
      <c r="R17" s="12">
        <v>0</v>
      </c>
      <c r="S17" s="12">
        <v>0</v>
      </c>
      <c r="T17" s="12"/>
      <c r="U17" s="12"/>
      <c r="V17" s="12"/>
      <c r="W17" s="12">
        <v>1</v>
      </c>
      <c r="X17" s="12"/>
      <c r="Y17" s="12"/>
      <c r="Z17" s="12"/>
    </row>
    <row r="18" spans="2:26" ht="20.100000000000001" customHeight="1" thickBot="1" x14ac:dyDescent="0.25">
      <c r="B18" s="6" t="s">
        <v>8</v>
      </c>
      <c r="C18" s="12">
        <v>4</v>
      </c>
      <c r="D18" s="12">
        <v>1</v>
      </c>
      <c r="E18" s="12">
        <v>2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5</v>
      </c>
      <c r="L18" s="12">
        <v>5</v>
      </c>
      <c r="M18" s="12">
        <v>0</v>
      </c>
      <c r="N18" s="12">
        <v>0</v>
      </c>
      <c r="O18" s="12">
        <v>1</v>
      </c>
      <c r="P18" s="12">
        <v>1</v>
      </c>
      <c r="Q18" s="12">
        <v>0</v>
      </c>
      <c r="R18" s="12">
        <v>0</v>
      </c>
      <c r="S18" s="12">
        <v>4</v>
      </c>
      <c r="T18" s="12"/>
      <c r="U18" s="12"/>
      <c r="V18" s="12"/>
      <c r="W18" s="12">
        <v>6</v>
      </c>
      <c r="X18" s="12"/>
      <c r="Y18" s="12"/>
      <c r="Z18" s="12"/>
    </row>
    <row r="19" spans="2:26" ht="20.100000000000001" customHeight="1" thickBot="1" x14ac:dyDescent="0.25">
      <c r="B19" s="6" t="s">
        <v>9</v>
      </c>
      <c r="C19" s="12">
        <v>2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4</v>
      </c>
      <c r="L19" s="12">
        <v>2</v>
      </c>
      <c r="M19" s="12">
        <v>1</v>
      </c>
      <c r="N19" s="12">
        <v>1</v>
      </c>
      <c r="O19" s="12">
        <v>1</v>
      </c>
      <c r="P19" s="12">
        <v>1</v>
      </c>
      <c r="Q19" s="12">
        <v>0</v>
      </c>
      <c r="R19" s="12">
        <v>0</v>
      </c>
      <c r="S19" s="12">
        <v>2</v>
      </c>
      <c r="T19" s="12"/>
      <c r="U19" s="12"/>
      <c r="V19" s="12"/>
      <c r="W19" s="12">
        <v>5</v>
      </c>
      <c r="X19" s="12"/>
      <c r="Y19" s="12"/>
      <c r="Z19" s="12"/>
    </row>
    <row r="20" spans="2:26" ht="20.100000000000001" customHeight="1" thickBot="1" x14ac:dyDescent="0.25">
      <c r="B20" s="6" t="s">
        <v>10</v>
      </c>
      <c r="C20" s="12">
        <v>6</v>
      </c>
      <c r="D20" s="12">
        <v>6</v>
      </c>
      <c r="E20" s="12">
        <v>0</v>
      </c>
      <c r="F20" s="12">
        <v>0</v>
      </c>
      <c r="G20" s="12">
        <v>3</v>
      </c>
      <c r="H20" s="12">
        <v>3</v>
      </c>
      <c r="I20" s="12">
        <v>0</v>
      </c>
      <c r="J20" s="12">
        <v>0</v>
      </c>
      <c r="K20" s="12">
        <v>17</v>
      </c>
      <c r="L20" s="12">
        <v>13</v>
      </c>
      <c r="M20" s="12">
        <v>1</v>
      </c>
      <c r="N20" s="12">
        <v>3</v>
      </c>
      <c r="O20" s="12">
        <v>8</v>
      </c>
      <c r="P20" s="12">
        <v>6</v>
      </c>
      <c r="Q20" s="12">
        <v>2</v>
      </c>
      <c r="R20" s="12">
        <v>0</v>
      </c>
      <c r="S20" s="12">
        <v>9</v>
      </c>
      <c r="T20" s="12"/>
      <c r="U20" s="12"/>
      <c r="V20" s="12"/>
      <c r="W20" s="12">
        <v>25</v>
      </c>
      <c r="X20" s="12"/>
      <c r="Y20" s="12"/>
      <c r="Z20" s="12"/>
    </row>
    <row r="21" spans="2:26" ht="20.100000000000001" customHeight="1" thickBot="1" x14ac:dyDescent="0.25">
      <c r="B21" s="6" t="s">
        <v>11</v>
      </c>
      <c r="C21" s="12">
        <v>16</v>
      </c>
      <c r="D21" s="12">
        <v>15</v>
      </c>
      <c r="E21" s="12">
        <v>0</v>
      </c>
      <c r="F21" s="12">
        <v>1</v>
      </c>
      <c r="G21" s="12">
        <v>4</v>
      </c>
      <c r="H21" s="12">
        <v>4</v>
      </c>
      <c r="I21" s="12">
        <v>0</v>
      </c>
      <c r="J21" s="12">
        <v>0</v>
      </c>
      <c r="K21" s="12">
        <v>4</v>
      </c>
      <c r="L21" s="12">
        <v>1</v>
      </c>
      <c r="M21" s="12">
        <v>2</v>
      </c>
      <c r="N21" s="12">
        <v>1</v>
      </c>
      <c r="O21" s="12">
        <v>3</v>
      </c>
      <c r="P21" s="12">
        <v>3</v>
      </c>
      <c r="Q21" s="12">
        <v>0</v>
      </c>
      <c r="R21" s="12">
        <v>0</v>
      </c>
      <c r="S21" s="12">
        <v>20</v>
      </c>
      <c r="T21" s="12"/>
      <c r="U21" s="12"/>
      <c r="V21" s="12"/>
      <c r="W21" s="12">
        <v>7</v>
      </c>
      <c r="X21" s="12"/>
      <c r="Y21" s="12"/>
      <c r="Z21" s="12"/>
    </row>
    <row r="22" spans="2:26" ht="20.100000000000001" customHeight="1" thickBot="1" x14ac:dyDescent="0.25">
      <c r="B22" s="6" t="s">
        <v>12</v>
      </c>
      <c r="C22" s="12">
        <v>1</v>
      </c>
      <c r="D22" s="12">
        <v>0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</v>
      </c>
      <c r="T22" s="12"/>
      <c r="U22" s="12"/>
      <c r="V22" s="12"/>
      <c r="W22" s="12">
        <v>0</v>
      </c>
      <c r="X22" s="12"/>
      <c r="Y22" s="12"/>
      <c r="Z22" s="12"/>
    </row>
    <row r="23" spans="2:26" ht="20.100000000000001" customHeight="1" thickBot="1" x14ac:dyDescent="0.25">
      <c r="B23" s="6" t="s">
        <v>13</v>
      </c>
      <c r="C23" s="12">
        <v>5</v>
      </c>
      <c r="D23" s="12">
        <v>4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</v>
      </c>
      <c r="L23" s="12">
        <v>1</v>
      </c>
      <c r="M23" s="12">
        <v>0</v>
      </c>
      <c r="N23" s="12">
        <v>1</v>
      </c>
      <c r="O23" s="12">
        <v>0</v>
      </c>
      <c r="P23" s="12">
        <v>0</v>
      </c>
      <c r="Q23" s="12">
        <v>0</v>
      </c>
      <c r="R23" s="12">
        <v>0</v>
      </c>
      <c r="S23" s="12">
        <v>5</v>
      </c>
      <c r="T23" s="12"/>
      <c r="U23" s="12"/>
      <c r="V23" s="12"/>
      <c r="W23" s="12">
        <v>2</v>
      </c>
      <c r="X23" s="12"/>
      <c r="Y23" s="12"/>
      <c r="Z23" s="12"/>
    </row>
    <row r="24" spans="2:26" ht="20.100000000000001" customHeight="1" thickBot="1" x14ac:dyDescent="0.25">
      <c r="B24" s="6" t="s">
        <v>14</v>
      </c>
      <c r="C24" s="12">
        <v>12</v>
      </c>
      <c r="D24" s="12">
        <v>9</v>
      </c>
      <c r="E24" s="12">
        <v>1</v>
      </c>
      <c r="F24" s="12">
        <v>2</v>
      </c>
      <c r="G24" s="12">
        <v>4</v>
      </c>
      <c r="H24" s="12">
        <v>3</v>
      </c>
      <c r="I24" s="12">
        <v>1</v>
      </c>
      <c r="J24" s="12">
        <v>0</v>
      </c>
      <c r="K24" s="12">
        <v>6</v>
      </c>
      <c r="L24" s="12">
        <v>4</v>
      </c>
      <c r="M24" s="12">
        <v>1</v>
      </c>
      <c r="N24" s="12">
        <v>1</v>
      </c>
      <c r="O24" s="12">
        <v>1</v>
      </c>
      <c r="P24" s="12">
        <v>1</v>
      </c>
      <c r="Q24" s="12">
        <v>0</v>
      </c>
      <c r="R24" s="12">
        <v>0</v>
      </c>
      <c r="S24" s="12">
        <v>16</v>
      </c>
      <c r="T24" s="12"/>
      <c r="U24" s="12"/>
      <c r="V24" s="12"/>
      <c r="W24" s="12">
        <v>7</v>
      </c>
      <c r="X24" s="12"/>
      <c r="Y24" s="12"/>
      <c r="Z24" s="12"/>
    </row>
    <row r="25" spans="2:26" ht="20.100000000000001" customHeight="1" thickBot="1" x14ac:dyDescent="0.25">
      <c r="B25" s="6" t="s">
        <v>15</v>
      </c>
      <c r="C25" s="12">
        <v>4</v>
      </c>
      <c r="D25" s="12">
        <v>3</v>
      </c>
      <c r="E25" s="12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</v>
      </c>
      <c r="L25" s="12">
        <v>2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4</v>
      </c>
      <c r="T25" s="12"/>
      <c r="U25" s="12"/>
      <c r="V25" s="12"/>
      <c r="W25" s="12">
        <v>2</v>
      </c>
      <c r="X25" s="12"/>
      <c r="Y25" s="12"/>
      <c r="Z25" s="12"/>
    </row>
    <row r="26" spans="2:26" ht="20.100000000000001" customHeight="1" thickBot="1" x14ac:dyDescent="0.25">
      <c r="B26" s="6" t="s">
        <v>16</v>
      </c>
      <c r="C26" s="12">
        <v>1</v>
      </c>
      <c r="D26" s="12">
        <v>0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7</v>
      </c>
      <c r="L26" s="12">
        <v>5</v>
      </c>
      <c r="M26" s="12">
        <v>2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/>
      <c r="U26" s="12"/>
      <c r="V26" s="12"/>
      <c r="W26" s="12">
        <v>7</v>
      </c>
      <c r="X26" s="12"/>
      <c r="Y26" s="12"/>
      <c r="Z26" s="12"/>
    </row>
    <row r="27" spans="2:26" ht="20.100000000000001" customHeight="1" thickBot="1" x14ac:dyDescent="0.25">
      <c r="B27" s="7" t="s">
        <v>17</v>
      </c>
      <c r="C27" s="12">
        <v>6</v>
      </c>
      <c r="D27" s="12">
        <v>4</v>
      </c>
      <c r="E27" s="12">
        <v>2</v>
      </c>
      <c r="F27" s="12">
        <v>0</v>
      </c>
      <c r="G27" s="12">
        <v>3</v>
      </c>
      <c r="H27" s="12">
        <v>3</v>
      </c>
      <c r="I27" s="12">
        <v>0</v>
      </c>
      <c r="J27" s="12">
        <v>0</v>
      </c>
      <c r="K27" s="12">
        <v>11</v>
      </c>
      <c r="L27" s="12">
        <v>10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9</v>
      </c>
      <c r="T27" s="12"/>
      <c r="U27" s="12"/>
      <c r="V27" s="12"/>
      <c r="W27" s="12">
        <v>11</v>
      </c>
      <c r="X27" s="12"/>
      <c r="Y27" s="12"/>
      <c r="Z27" s="12"/>
    </row>
    <row r="28" spans="2:26" ht="20.100000000000001" customHeight="1" thickBot="1" x14ac:dyDescent="0.25">
      <c r="B28" s="8" t="s">
        <v>18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/>
      <c r="U28" s="12"/>
      <c r="V28" s="12"/>
      <c r="W28" s="12">
        <v>0</v>
      </c>
      <c r="X28" s="12"/>
      <c r="Y28" s="12"/>
      <c r="Z28" s="12"/>
    </row>
    <row r="29" spans="2:26" ht="20.100000000000001" customHeight="1" thickBot="1" x14ac:dyDescent="0.25">
      <c r="B29" s="9" t="s">
        <v>33</v>
      </c>
      <c r="C29" s="13">
        <v>85</v>
      </c>
      <c r="D29" s="13">
        <v>60</v>
      </c>
      <c r="E29" s="13">
        <v>17</v>
      </c>
      <c r="F29" s="13">
        <v>8</v>
      </c>
      <c r="G29" s="13">
        <v>20</v>
      </c>
      <c r="H29" s="13">
        <v>18</v>
      </c>
      <c r="I29" s="13">
        <v>2</v>
      </c>
      <c r="J29" s="13">
        <v>0</v>
      </c>
      <c r="K29" s="13">
        <v>85</v>
      </c>
      <c r="L29" s="13">
        <v>61</v>
      </c>
      <c r="M29" s="13">
        <v>14</v>
      </c>
      <c r="N29" s="13">
        <v>10</v>
      </c>
      <c r="O29" s="13">
        <v>18</v>
      </c>
      <c r="P29" s="13">
        <v>16</v>
      </c>
      <c r="Q29" s="13">
        <v>2</v>
      </c>
      <c r="R29" s="13">
        <v>0</v>
      </c>
      <c r="S29" s="13">
        <v>105</v>
      </c>
      <c r="T29" s="13">
        <v>78</v>
      </c>
      <c r="U29" s="13">
        <v>19</v>
      </c>
      <c r="V29" s="13">
        <v>8</v>
      </c>
      <c r="W29" s="13">
        <v>103</v>
      </c>
      <c r="X29" s="13">
        <v>77</v>
      </c>
      <c r="Y29" s="13">
        <v>16</v>
      </c>
      <c r="Z29" s="13">
        <v>10</v>
      </c>
    </row>
    <row r="33" spans="2:14" ht="44.25" customHeight="1" thickBot="1" x14ac:dyDescent="0.25">
      <c r="B33" s="20"/>
      <c r="C33" s="33" t="s">
        <v>111</v>
      </c>
      <c r="D33" s="33"/>
      <c r="E33" s="33"/>
      <c r="F33" s="33"/>
      <c r="G33" s="33" t="s">
        <v>111</v>
      </c>
      <c r="H33" s="33"/>
      <c r="I33" s="33"/>
      <c r="J33" s="33"/>
      <c r="K33" s="33" t="s">
        <v>111</v>
      </c>
      <c r="L33" s="33"/>
      <c r="M33" s="33"/>
      <c r="N33" s="33"/>
    </row>
    <row r="34" spans="2:14" ht="44.25" customHeight="1" thickBot="1" x14ac:dyDescent="0.25">
      <c r="B34" s="20"/>
      <c r="C34" s="54" t="s">
        <v>99</v>
      </c>
      <c r="D34" s="53"/>
      <c r="E34" s="53"/>
      <c r="F34" s="53"/>
      <c r="G34" s="54" t="s">
        <v>101</v>
      </c>
      <c r="H34" s="53"/>
      <c r="I34" s="53"/>
      <c r="J34" s="53"/>
      <c r="K34" s="54" t="s">
        <v>100</v>
      </c>
      <c r="L34" s="53"/>
      <c r="M34" s="53"/>
      <c r="N34" s="53"/>
    </row>
    <row r="35" spans="2:14" ht="44.25" customHeight="1" thickBot="1" x14ac:dyDescent="0.25">
      <c r="B35" s="20"/>
      <c r="C35" s="17" t="s">
        <v>33</v>
      </c>
      <c r="D35" s="17" t="s">
        <v>93</v>
      </c>
      <c r="E35" s="17" t="s">
        <v>94</v>
      </c>
      <c r="F35" s="17" t="s">
        <v>95</v>
      </c>
      <c r="G35" s="17" t="s">
        <v>33</v>
      </c>
      <c r="H35" s="17" t="s">
        <v>93</v>
      </c>
      <c r="I35" s="17" t="s">
        <v>94</v>
      </c>
      <c r="J35" s="17" t="s">
        <v>95</v>
      </c>
      <c r="K35" s="17" t="s">
        <v>33</v>
      </c>
      <c r="L35" s="17" t="s">
        <v>93</v>
      </c>
      <c r="M35" s="17" t="s">
        <v>94</v>
      </c>
      <c r="N35" s="17" t="s">
        <v>95</v>
      </c>
    </row>
    <row r="36" spans="2:14" ht="20.100000000000001" customHeight="1" thickBot="1" x14ac:dyDescent="0.25">
      <c r="B36" s="5" t="s">
        <v>2</v>
      </c>
      <c r="C36" s="15">
        <f t="shared" ref="C36:J36" si="0">IF(C12=0,"-",IF(K12=0,"-",(K12-C12)/C12))</f>
        <v>-0.25</v>
      </c>
      <c r="D36" s="15">
        <f t="shared" si="0"/>
        <v>-0.38461538461538464</v>
      </c>
      <c r="E36" s="15">
        <f t="shared" si="0"/>
        <v>-0.2857142857142857</v>
      </c>
      <c r="F36" s="15" t="str">
        <f t="shared" si="0"/>
        <v>-</v>
      </c>
      <c r="G36" s="15">
        <f t="shared" si="0"/>
        <v>-0.5</v>
      </c>
      <c r="H36" s="15">
        <f t="shared" si="0"/>
        <v>-0.4</v>
      </c>
      <c r="I36" s="15" t="str">
        <f t="shared" si="0"/>
        <v>-</v>
      </c>
      <c r="J36" s="15" t="str">
        <f t="shared" si="0"/>
        <v>-</v>
      </c>
      <c r="K36" s="15">
        <f>IF(S12=0,"-",IF(W12=0,"-",(W12-S12)/S12))</f>
        <v>-0.30769230769230771</v>
      </c>
      <c r="L36" s="15" t="str">
        <f>IF(T12=0,"-",IF(X12=0,"-",(X12-T12)/T12))</f>
        <v>-</v>
      </c>
      <c r="M36" s="15" t="str">
        <f>IF(U12=0,"-",IF(Y12=0,"-",(Y12-U12)/U12))</f>
        <v>-</v>
      </c>
      <c r="N36" s="15" t="str">
        <f>IF(V12=0,"-",IF(Z12=0,"-",(Z12-V12)/V12))</f>
        <v>-</v>
      </c>
    </row>
    <row r="37" spans="2:14" ht="20.100000000000001" customHeight="1" thickBot="1" x14ac:dyDescent="0.25">
      <c r="B37" s="6" t="s">
        <v>3</v>
      </c>
      <c r="C37" s="15" t="str">
        <f t="shared" ref="C37:J37" si="1">IF(C13=0,"-",IF(K13=0,"-",(K13-C13)/C13))</f>
        <v>-</v>
      </c>
      <c r="D37" s="15" t="str">
        <f t="shared" si="1"/>
        <v>-</v>
      </c>
      <c r="E37" s="15" t="str">
        <f t="shared" si="1"/>
        <v>-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  <c r="I37" s="15" t="str">
        <f t="shared" si="1"/>
        <v>-</v>
      </c>
      <c r="J37" s="15" t="str">
        <f t="shared" si="1"/>
        <v>-</v>
      </c>
      <c r="K37" s="15" t="str">
        <f t="shared" ref="K37:N37" si="2">IF(S13=0,"-",IF(W13=0,"-",(W13-S13)/S13))</f>
        <v>-</v>
      </c>
      <c r="L37" s="15" t="str">
        <f t="shared" si="2"/>
        <v>-</v>
      </c>
      <c r="M37" s="15" t="str">
        <f t="shared" si="2"/>
        <v>-</v>
      </c>
      <c r="N37" s="15" t="str">
        <f t="shared" si="2"/>
        <v>-</v>
      </c>
    </row>
    <row r="38" spans="2:14" ht="20.100000000000001" customHeight="1" thickBot="1" x14ac:dyDescent="0.25">
      <c r="B38" s="6" t="s">
        <v>4</v>
      </c>
      <c r="C38" s="15">
        <f t="shared" ref="C38:J38" si="3">IF(C14=0,"-",IF(K14=0,"-",(K14-C14)/C14))</f>
        <v>-0.2</v>
      </c>
      <c r="D38" s="15">
        <f t="shared" si="3"/>
        <v>0.5</v>
      </c>
      <c r="E38" s="15">
        <f t="shared" si="3"/>
        <v>0</v>
      </c>
      <c r="F38" s="15" t="str">
        <f t="shared" si="3"/>
        <v>-</v>
      </c>
      <c r="G38" s="15" t="str">
        <f t="shared" si="3"/>
        <v>-</v>
      </c>
      <c r="H38" s="15" t="str">
        <f t="shared" si="3"/>
        <v>-</v>
      </c>
      <c r="I38" s="15" t="str">
        <f t="shared" si="3"/>
        <v>-</v>
      </c>
      <c r="J38" s="15" t="str">
        <f t="shared" si="3"/>
        <v>-</v>
      </c>
      <c r="K38" s="15">
        <f t="shared" ref="K38:N38" si="4">IF(S14=0,"-",IF(W14=0,"-",(W14-S14)/S14))</f>
        <v>-0.2</v>
      </c>
      <c r="L38" s="15" t="str">
        <f t="shared" si="4"/>
        <v>-</v>
      </c>
      <c r="M38" s="15" t="str">
        <f t="shared" si="4"/>
        <v>-</v>
      </c>
      <c r="N38" s="15" t="str">
        <f t="shared" si="4"/>
        <v>-</v>
      </c>
    </row>
    <row r="39" spans="2:14" ht="20.100000000000001" customHeight="1" thickBot="1" x14ac:dyDescent="0.25">
      <c r="B39" s="6" t="s">
        <v>5</v>
      </c>
      <c r="C39" s="15">
        <f t="shared" ref="C39:J39" si="5">IF(C15=0,"-",IF(K15=0,"-",(K15-C15)/C15))</f>
        <v>3</v>
      </c>
      <c r="D39" s="15" t="str">
        <f t="shared" si="5"/>
        <v>-</v>
      </c>
      <c r="E39" s="15" t="str">
        <f t="shared" si="5"/>
        <v>-</v>
      </c>
      <c r="F39" s="15" t="str">
        <f t="shared" si="5"/>
        <v>-</v>
      </c>
      <c r="G39" s="15" t="str">
        <f t="shared" si="5"/>
        <v>-</v>
      </c>
      <c r="H39" s="15" t="str">
        <f t="shared" si="5"/>
        <v>-</v>
      </c>
      <c r="I39" s="15" t="str">
        <f t="shared" si="5"/>
        <v>-</v>
      </c>
      <c r="J39" s="15" t="str">
        <f t="shared" si="5"/>
        <v>-</v>
      </c>
      <c r="K39" s="15">
        <f t="shared" ref="K39:N39" si="6">IF(S15=0,"-",IF(W15=0,"-",(W15-S15)/S15))</f>
        <v>3</v>
      </c>
      <c r="L39" s="15" t="str">
        <f t="shared" si="6"/>
        <v>-</v>
      </c>
      <c r="M39" s="15" t="str">
        <f t="shared" si="6"/>
        <v>-</v>
      </c>
      <c r="N39" s="15" t="str">
        <f t="shared" si="6"/>
        <v>-</v>
      </c>
    </row>
    <row r="40" spans="2:14" ht="20.100000000000001" customHeight="1" thickBot="1" x14ac:dyDescent="0.25">
      <c r="B40" s="6" t="s">
        <v>6</v>
      </c>
      <c r="C40" s="15">
        <f t="shared" ref="C40:J40" si="7">IF(C16=0,"-",IF(K16=0,"-",(K16-C16)/C16))</f>
        <v>0.5</v>
      </c>
      <c r="D40" s="15">
        <f t="shared" si="7"/>
        <v>0.5</v>
      </c>
      <c r="E40" s="15" t="str">
        <f t="shared" si="7"/>
        <v>-</v>
      </c>
      <c r="F40" s="15" t="str">
        <f t="shared" si="7"/>
        <v>-</v>
      </c>
      <c r="G40" s="15" t="str">
        <f t="shared" si="7"/>
        <v>-</v>
      </c>
      <c r="H40" s="15" t="str">
        <f t="shared" si="7"/>
        <v>-</v>
      </c>
      <c r="I40" s="15" t="str">
        <f t="shared" si="7"/>
        <v>-</v>
      </c>
      <c r="J40" s="15" t="str">
        <f t="shared" si="7"/>
        <v>-</v>
      </c>
      <c r="K40" s="15">
        <f t="shared" ref="K40:N40" si="8">IF(S16=0,"-",IF(W16=0,"-",(W16-S16)/S16))</f>
        <v>0.5</v>
      </c>
      <c r="L40" s="15" t="str">
        <f t="shared" si="8"/>
        <v>-</v>
      </c>
      <c r="M40" s="15" t="str">
        <f t="shared" si="8"/>
        <v>-</v>
      </c>
      <c r="N40" s="15" t="str">
        <f t="shared" si="8"/>
        <v>-</v>
      </c>
    </row>
    <row r="41" spans="2:14" ht="20.100000000000001" customHeight="1" thickBot="1" x14ac:dyDescent="0.25">
      <c r="B41" s="6" t="s">
        <v>7</v>
      </c>
      <c r="C41" s="15" t="str">
        <f t="shared" ref="C41:J41" si="9">IF(C17=0,"-",IF(K17=0,"-",(K17-C17)/C17))</f>
        <v>-</v>
      </c>
      <c r="D41" s="15" t="str">
        <f t="shared" si="9"/>
        <v>-</v>
      </c>
      <c r="E41" s="15" t="str">
        <f t="shared" si="9"/>
        <v>-</v>
      </c>
      <c r="F41" s="15" t="str">
        <f t="shared" si="9"/>
        <v>-</v>
      </c>
      <c r="G41" s="15" t="str">
        <f t="shared" si="9"/>
        <v>-</v>
      </c>
      <c r="H41" s="15" t="str">
        <f t="shared" si="9"/>
        <v>-</v>
      </c>
      <c r="I41" s="15" t="str">
        <f t="shared" si="9"/>
        <v>-</v>
      </c>
      <c r="J41" s="15" t="str">
        <f t="shared" si="9"/>
        <v>-</v>
      </c>
      <c r="K41" s="15" t="str">
        <f t="shared" ref="K41:N41" si="10">IF(S17=0,"-",IF(W17=0,"-",(W17-S17)/S17))</f>
        <v>-</v>
      </c>
      <c r="L41" s="15" t="str">
        <f t="shared" si="10"/>
        <v>-</v>
      </c>
      <c r="M41" s="15" t="str">
        <f t="shared" si="10"/>
        <v>-</v>
      </c>
      <c r="N41" s="15" t="str">
        <f t="shared" si="10"/>
        <v>-</v>
      </c>
    </row>
    <row r="42" spans="2:14" ht="20.100000000000001" customHeight="1" thickBot="1" x14ac:dyDescent="0.25">
      <c r="B42" s="6" t="s">
        <v>8</v>
      </c>
      <c r="C42" s="15">
        <f t="shared" ref="C42:J42" si="11">IF(C18=0,"-",IF(K18=0,"-",(K18-C18)/C18))</f>
        <v>0.25</v>
      </c>
      <c r="D42" s="15">
        <f t="shared" si="11"/>
        <v>4</v>
      </c>
      <c r="E42" s="15" t="str">
        <f t="shared" si="11"/>
        <v>-</v>
      </c>
      <c r="F42" s="15" t="str">
        <f t="shared" si="11"/>
        <v>-</v>
      </c>
      <c r="G42" s="15" t="str">
        <f t="shared" si="11"/>
        <v>-</v>
      </c>
      <c r="H42" s="15" t="str">
        <f t="shared" si="11"/>
        <v>-</v>
      </c>
      <c r="I42" s="15" t="str">
        <f t="shared" si="11"/>
        <v>-</v>
      </c>
      <c r="J42" s="15" t="str">
        <f t="shared" si="11"/>
        <v>-</v>
      </c>
      <c r="K42" s="15">
        <f t="shared" ref="K42:N42" si="12">IF(S18=0,"-",IF(W18=0,"-",(W18-S18)/S18))</f>
        <v>0.5</v>
      </c>
      <c r="L42" s="15" t="str">
        <f t="shared" si="12"/>
        <v>-</v>
      </c>
      <c r="M42" s="15" t="str">
        <f t="shared" si="12"/>
        <v>-</v>
      </c>
      <c r="N42" s="15" t="str">
        <f t="shared" si="12"/>
        <v>-</v>
      </c>
    </row>
    <row r="43" spans="2:14" ht="20.100000000000001" customHeight="1" thickBot="1" x14ac:dyDescent="0.25">
      <c r="B43" s="6" t="s">
        <v>9</v>
      </c>
      <c r="C43" s="15">
        <f t="shared" ref="C43:J43" si="13">IF(C19=0,"-",IF(K19=0,"-",(K19-C19)/C19))</f>
        <v>1</v>
      </c>
      <c r="D43" s="15">
        <f t="shared" si="13"/>
        <v>1</v>
      </c>
      <c r="E43" s="15">
        <f t="shared" si="13"/>
        <v>0</v>
      </c>
      <c r="F43" s="15" t="str">
        <f t="shared" si="13"/>
        <v>-</v>
      </c>
      <c r="G43" s="15" t="str">
        <f t="shared" si="13"/>
        <v>-</v>
      </c>
      <c r="H43" s="15" t="str">
        <f t="shared" si="13"/>
        <v>-</v>
      </c>
      <c r="I43" s="15" t="str">
        <f t="shared" si="13"/>
        <v>-</v>
      </c>
      <c r="J43" s="15" t="str">
        <f t="shared" si="13"/>
        <v>-</v>
      </c>
      <c r="K43" s="15">
        <f t="shared" ref="K43:N43" si="14">IF(S19=0,"-",IF(W19=0,"-",(W19-S19)/S19))</f>
        <v>1.5</v>
      </c>
      <c r="L43" s="15" t="str">
        <f t="shared" si="14"/>
        <v>-</v>
      </c>
      <c r="M43" s="15" t="str">
        <f t="shared" si="14"/>
        <v>-</v>
      </c>
      <c r="N43" s="15" t="str">
        <f t="shared" si="14"/>
        <v>-</v>
      </c>
    </row>
    <row r="44" spans="2:14" ht="20.100000000000001" customHeight="1" thickBot="1" x14ac:dyDescent="0.25">
      <c r="B44" s="6" t="s">
        <v>10</v>
      </c>
      <c r="C44" s="15">
        <f t="shared" ref="C44:J44" si="15">IF(C20=0,"-",IF(K20=0,"-",(K20-C20)/C20))</f>
        <v>1.8333333333333333</v>
      </c>
      <c r="D44" s="15">
        <f t="shared" si="15"/>
        <v>1.1666666666666667</v>
      </c>
      <c r="E44" s="15" t="str">
        <f t="shared" si="15"/>
        <v>-</v>
      </c>
      <c r="F44" s="15" t="str">
        <f t="shared" si="15"/>
        <v>-</v>
      </c>
      <c r="G44" s="15">
        <f t="shared" si="15"/>
        <v>1.6666666666666667</v>
      </c>
      <c r="H44" s="15">
        <f t="shared" si="15"/>
        <v>1</v>
      </c>
      <c r="I44" s="15" t="str">
        <f t="shared" si="15"/>
        <v>-</v>
      </c>
      <c r="J44" s="15" t="str">
        <f t="shared" si="15"/>
        <v>-</v>
      </c>
      <c r="K44" s="15">
        <f t="shared" ref="K44:N44" si="16">IF(S20=0,"-",IF(W20=0,"-",(W20-S20)/S20))</f>
        <v>1.7777777777777777</v>
      </c>
      <c r="L44" s="15" t="str">
        <f t="shared" si="16"/>
        <v>-</v>
      </c>
      <c r="M44" s="15" t="str">
        <f t="shared" si="16"/>
        <v>-</v>
      </c>
      <c r="N44" s="15" t="str">
        <f t="shared" si="16"/>
        <v>-</v>
      </c>
    </row>
    <row r="45" spans="2:14" ht="20.100000000000001" customHeight="1" thickBot="1" x14ac:dyDescent="0.25">
      <c r="B45" s="6" t="s">
        <v>11</v>
      </c>
      <c r="C45" s="15">
        <f t="shared" ref="C45:J45" si="17">IF(C21=0,"-",IF(K21=0,"-",(K21-C21)/C21))</f>
        <v>-0.75</v>
      </c>
      <c r="D45" s="15">
        <f t="shared" si="17"/>
        <v>-0.93333333333333335</v>
      </c>
      <c r="E45" s="15" t="str">
        <f t="shared" si="17"/>
        <v>-</v>
      </c>
      <c r="F45" s="15">
        <f t="shared" si="17"/>
        <v>0</v>
      </c>
      <c r="G45" s="15">
        <f t="shared" si="17"/>
        <v>-0.25</v>
      </c>
      <c r="H45" s="15">
        <f t="shared" si="17"/>
        <v>-0.25</v>
      </c>
      <c r="I45" s="15" t="str">
        <f t="shared" si="17"/>
        <v>-</v>
      </c>
      <c r="J45" s="15" t="str">
        <f t="shared" si="17"/>
        <v>-</v>
      </c>
      <c r="K45" s="15">
        <f t="shared" ref="K45:N45" si="18">IF(S21=0,"-",IF(W21=0,"-",(W21-S21)/S21))</f>
        <v>-0.65</v>
      </c>
      <c r="L45" s="15" t="str">
        <f t="shared" si="18"/>
        <v>-</v>
      </c>
      <c r="M45" s="15" t="str">
        <f t="shared" si="18"/>
        <v>-</v>
      </c>
      <c r="N45" s="15" t="str">
        <f t="shared" si="18"/>
        <v>-</v>
      </c>
    </row>
    <row r="46" spans="2:14" ht="20.100000000000001" customHeight="1" thickBot="1" x14ac:dyDescent="0.25">
      <c r="B46" s="6" t="s">
        <v>12</v>
      </c>
      <c r="C46" s="15" t="str">
        <f t="shared" ref="C46:J46" si="19">IF(C22=0,"-",IF(K22=0,"-",(K22-C22)/C22))</f>
        <v>-</v>
      </c>
      <c r="D46" s="15" t="str">
        <f t="shared" si="19"/>
        <v>-</v>
      </c>
      <c r="E46" s="15" t="str">
        <f t="shared" si="19"/>
        <v>-</v>
      </c>
      <c r="F46" s="15" t="str">
        <f t="shared" si="19"/>
        <v>-</v>
      </c>
      <c r="G46" s="15" t="str">
        <f t="shared" si="19"/>
        <v>-</v>
      </c>
      <c r="H46" s="15" t="str">
        <f t="shared" si="19"/>
        <v>-</v>
      </c>
      <c r="I46" s="15" t="str">
        <f t="shared" si="19"/>
        <v>-</v>
      </c>
      <c r="J46" s="15" t="str">
        <f t="shared" si="19"/>
        <v>-</v>
      </c>
      <c r="K46" s="15" t="str">
        <f t="shared" ref="K46:N46" si="20">IF(S22=0,"-",IF(W22=0,"-",(W22-S22)/S22))</f>
        <v>-</v>
      </c>
      <c r="L46" s="15" t="str">
        <f t="shared" si="20"/>
        <v>-</v>
      </c>
      <c r="M46" s="15" t="str">
        <f t="shared" si="20"/>
        <v>-</v>
      </c>
      <c r="N46" s="15" t="str">
        <f t="shared" si="20"/>
        <v>-</v>
      </c>
    </row>
    <row r="47" spans="2:14" ht="20.100000000000001" customHeight="1" thickBot="1" x14ac:dyDescent="0.25">
      <c r="B47" s="6" t="s">
        <v>13</v>
      </c>
      <c r="C47" s="15">
        <f t="shared" ref="C47:J47" si="21">IF(C23=0,"-",IF(K23=0,"-",(K23-C23)/C23))</f>
        <v>-0.6</v>
      </c>
      <c r="D47" s="15">
        <f t="shared" si="21"/>
        <v>-0.75</v>
      </c>
      <c r="E47" s="15" t="str">
        <f t="shared" si="21"/>
        <v>-</v>
      </c>
      <c r="F47" s="15" t="str">
        <f t="shared" si="21"/>
        <v>-</v>
      </c>
      <c r="G47" s="15" t="str">
        <f t="shared" si="21"/>
        <v>-</v>
      </c>
      <c r="H47" s="15" t="str">
        <f t="shared" si="21"/>
        <v>-</v>
      </c>
      <c r="I47" s="15" t="str">
        <f t="shared" si="21"/>
        <v>-</v>
      </c>
      <c r="J47" s="15" t="str">
        <f t="shared" si="21"/>
        <v>-</v>
      </c>
      <c r="K47" s="15">
        <f t="shared" ref="K47:N47" si="22">IF(S23=0,"-",IF(W23=0,"-",(W23-S23)/S23))</f>
        <v>-0.6</v>
      </c>
      <c r="L47" s="15" t="str">
        <f t="shared" si="22"/>
        <v>-</v>
      </c>
      <c r="M47" s="15" t="str">
        <f t="shared" si="22"/>
        <v>-</v>
      </c>
      <c r="N47" s="15" t="str">
        <f t="shared" si="22"/>
        <v>-</v>
      </c>
    </row>
    <row r="48" spans="2:14" ht="20.100000000000001" customHeight="1" thickBot="1" x14ac:dyDescent="0.25">
      <c r="B48" s="6" t="s">
        <v>14</v>
      </c>
      <c r="C48" s="15">
        <f t="shared" ref="C48:J48" si="23">IF(C24=0,"-",IF(K24=0,"-",(K24-C24)/C24))</f>
        <v>-0.5</v>
      </c>
      <c r="D48" s="15">
        <f t="shared" si="23"/>
        <v>-0.55555555555555558</v>
      </c>
      <c r="E48" s="15">
        <f t="shared" si="23"/>
        <v>0</v>
      </c>
      <c r="F48" s="15">
        <f t="shared" si="23"/>
        <v>-0.5</v>
      </c>
      <c r="G48" s="15">
        <f t="shared" si="23"/>
        <v>-0.75</v>
      </c>
      <c r="H48" s="15">
        <f t="shared" si="23"/>
        <v>-0.66666666666666663</v>
      </c>
      <c r="I48" s="15" t="str">
        <f t="shared" si="23"/>
        <v>-</v>
      </c>
      <c r="J48" s="15" t="str">
        <f t="shared" si="23"/>
        <v>-</v>
      </c>
      <c r="K48" s="15">
        <f t="shared" ref="K48:N48" si="24">IF(S24=0,"-",IF(W24=0,"-",(W24-S24)/S24))</f>
        <v>-0.5625</v>
      </c>
      <c r="L48" s="15" t="str">
        <f t="shared" si="24"/>
        <v>-</v>
      </c>
      <c r="M48" s="15" t="str">
        <f t="shared" si="24"/>
        <v>-</v>
      </c>
      <c r="N48" s="15" t="str">
        <f t="shared" si="24"/>
        <v>-</v>
      </c>
    </row>
    <row r="49" spans="2:14" ht="20.100000000000001" customHeight="1" thickBot="1" x14ac:dyDescent="0.25">
      <c r="B49" s="6" t="s">
        <v>15</v>
      </c>
      <c r="C49" s="15">
        <f t="shared" ref="C49:J49" si="25">IF(C25=0,"-",IF(K25=0,"-",(K25-C25)/C25))</f>
        <v>-0.5</v>
      </c>
      <c r="D49" s="15">
        <f t="shared" si="25"/>
        <v>-0.33333333333333331</v>
      </c>
      <c r="E49" s="15" t="str">
        <f t="shared" si="25"/>
        <v>-</v>
      </c>
      <c r="F49" s="15" t="str">
        <f t="shared" si="25"/>
        <v>-</v>
      </c>
      <c r="G49" s="15" t="str">
        <f t="shared" si="25"/>
        <v>-</v>
      </c>
      <c r="H49" s="15" t="str">
        <f t="shared" si="25"/>
        <v>-</v>
      </c>
      <c r="I49" s="15" t="str">
        <f t="shared" si="25"/>
        <v>-</v>
      </c>
      <c r="J49" s="15" t="str">
        <f t="shared" si="25"/>
        <v>-</v>
      </c>
      <c r="K49" s="15">
        <f t="shared" ref="K49:N49" si="26">IF(S25=0,"-",IF(W25=0,"-",(W25-S25)/S25))</f>
        <v>-0.5</v>
      </c>
      <c r="L49" s="15" t="str">
        <f t="shared" si="26"/>
        <v>-</v>
      </c>
      <c r="M49" s="15" t="str">
        <f t="shared" si="26"/>
        <v>-</v>
      </c>
      <c r="N49" s="15" t="str">
        <f t="shared" si="26"/>
        <v>-</v>
      </c>
    </row>
    <row r="50" spans="2:14" ht="20.100000000000001" customHeight="1" thickBot="1" x14ac:dyDescent="0.25">
      <c r="B50" s="6" t="s">
        <v>16</v>
      </c>
      <c r="C50" s="15">
        <f t="shared" ref="C50:J50" si="27">IF(C26=0,"-",IF(K26=0,"-",(K26-C26)/C26))</f>
        <v>6</v>
      </c>
      <c r="D50" s="15" t="str">
        <f t="shared" si="27"/>
        <v>-</v>
      </c>
      <c r="E50" s="15" t="str">
        <f t="shared" si="27"/>
        <v>-</v>
      </c>
      <c r="F50" s="15" t="str">
        <f t="shared" si="27"/>
        <v>-</v>
      </c>
      <c r="G50" s="15" t="str">
        <f t="shared" si="27"/>
        <v>-</v>
      </c>
      <c r="H50" s="15" t="str">
        <f t="shared" si="27"/>
        <v>-</v>
      </c>
      <c r="I50" s="15" t="str">
        <f t="shared" si="27"/>
        <v>-</v>
      </c>
      <c r="J50" s="15" t="str">
        <f t="shared" si="27"/>
        <v>-</v>
      </c>
      <c r="K50" s="15">
        <f t="shared" ref="K50:N50" si="28">IF(S26=0,"-",IF(W26=0,"-",(W26-S26)/S26))</f>
        <v>6</v>
      </c>
      <c r="L50" s="15" t="str">
        <f t="shared" si="28"/>
        <v>-</v>
      </c>
      <c r="M50" s="15" t="str">
        <f t="shared" si="28"/>
        <v>-</v>
      </c>
      <c r="N50" s="15" t="str">
        <f t="shared" si="28"/>
        <v>-</v>
      </c>
    </row>
    <row r="51" spans="2:14" ht="20.100000000000001" customHeight="1" thickBot="1" x14ac:dyDescent="0.25">
      <c r="B51" s="7" t="s">
        <v>17</v>
      </c>
      <c r="C51" s="15">
        <f t="shared" ref="C51:J51" si="29">IF(C27=0,"-",IF(K27=0,"-",(K27-C27)/C27))</f>
        <v>0.83333333333333337</v>
      </c>
      <c r="D51" s="15">
        <f t="shared" si="29"/>
        <v>1.5</v>
      </c>
      <c r="E51" s="15">
        <f t="shared" si="29"/>
        <v>-0.5</v>
      </c>
      <c r="F51" s="15" t="str">
        <f t="shared" si="29"/>
        <v>-</v>
      </c>
      <c r="G51" s="15" t="str">
        <f t="shared" si="29"/>
        <v>-</v>
      </c>
      <c r="H51" s="15" t="str">
        <f t="shared" si="29"/>
        <v>-</v>
      </c>
      <c r="I51" s="15" t="str">
        <f t="shared" si="29"/>
        <v>-</v>
      </c>
      <c r="J51" s="15" t="str">
        <f t="shared" si="29"/>
        <v>-</v>
      </c>
      <c r="K51" s="15">
        <f t="shared" ref="K51:N51" si="30">IF(S27=0,"-",IF(W27=0,"-",(W27-S27)/S27))</f>
        <v>0.22222222222222221</v>
      </c>
      <c r="L51" s="15" t="str">
        <f t="shared" si="30"/>
        <v>-</v>
      </c>
      <c r="M51" s="15" t="str">
        <f t="shared" si="30"/>
        <v>-</v>
      </c>
      <c r="N51" s="15" t="str">
        <f t="shared" si="30"/>
        <v>-</v>
      </c>
    </row>
    <row r="52" spans="2:14" ht="20.100000000000001" customHeight="1" thickBot="1" x14ac:dyDescent="0.25">
      <c r="B52" s="8" t="s">
        <v>18</v>
      </c>
      <c r="C52" s="15" t="str">
        <f t="shared" ref="C52:J52" si="31">IF(C28=0,"-",IF(K28=0,"-",(K28-C28)/C28))</f>
        <v>-</v>
      </c>
      <c r="D52" s="15" t="str">
        <f t="shared" si="31"/>
        <v>-</v>
      </c>
      <c r="E52" s="15" t="str">
        <f t="shared" si="31"/>
        <v>-</v>
      </c>
      <c r="F52" s="15" t="str">
        <f t="shared" si="31"/>
        <v>-</v>
      </c>
      <c r="G52" s="15" t="str">
        <f t="shared" si="31"/>
        <v>-</v>
      </c>
      <c r="H52" s="15" t="str">
        <f t="shared" si="31"/>
        <v>-</v>
      </c>
      <c r="I52" s="15" t="str">
        <f t="shared" si="31"/>
        <v>-</v>
      </c>
      <c r="J52" s="15" t="str">
        <f t="shared" si="31"/>
        <v>-</v>
      </c>
      <c r="K52" s="15" t="str">
        <f t="shared" ref="K52:N52" si="32">IF(S28=0,"-",IF(W28=0,"-",(W28-S28)/S28))</f>
        <v>-</v>
      </c>
      <c r="L52" s="15" t="str">
        <f t="shared" si="32"/>
        <v>-</v>
      </c>
      <c r="M52" s="15" t="str">
        <f t="shared" si="32"/>
        <v>-</v>
      </c>
      <c r="N52" s="15" t="str">
        <f t="shared" si="32"/>
        <v>-</v>
      </c>
    </row>
    <row r="53" spans="2:14" ht="20.100000000000001" customHeight="1" thickBot="1" x14ac:dyDescent="0.25">
      <c r="B53" s="9" t="s">
        <v>33</v>
      </c>
      <c r="C53" s="16">
        <f t="shared" ref="C53:J53" si="33">IF(C29=0,"-",IF(K29=0,"-",(K29-C29)/C29))</f>
        <v>0</v>
      </c>
      <c r="D53" s="16">
        <f t="shared" si="33"/>
        <v>1.6666666666666666E-2</v>
      </c>
      <c r="E53" s="16">
        <f t="shared" si="33"/>
        <v>-0.17647058823529413</v>
      </c>
      <c r="F53" s="16">
        <f t="shared" si="33"/>
        <v>0.25</v>
      </c>
      <c r="G53" s="16">
        <f t="shared" si="33"/>
        <v>-0.1</v>
      </c>
      <c r="H53" s="16">
        <f t="shared" si="33"/>
        <v>-0.1111111111111111</v>
      </c>
      <c r="I53" s="16">
        <f t="shared" si="33"/>
        <v>0</v>
      </c>
      <c r="J53" s="16" t="str">
        <f t="shared" si="33"/>
        <v>-</v>
      </c>
      <c r="K53" s="16">
        <f t="shared" ref="K53:N53" si="34">IF(S29=0,"-",IF(W29=0,"-",(W29-S29)/S29))</f>
        <v>-1.9047619047619049E-2</v>
      </c>
      <c r="L53" s="16">
        <f t="shared" si="34"/>
        <v>-1.282051282051282E-2</v>
      </c>
      <c r="M53" s="16">
        <f t="shared" si="34"/>
        <v>-0.15789473684210525</v>
      </c>
      <c r="N53" s="16">
        <f t="shared" si="34"/>
        <v>0.25</v>
      </c>
    </row>
    <row r="54" spans="2:14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mergeCells count="16">
    <mergeCell ref="B9:B11"/>
    <mergeCell ref="O10:R10"/>
    <mergeCell ref="C33:F33"/>
    <mergeCell ref="C34:F34"/>
    <mergeCell ref="G33:J33"/>
    <mergeCell ref="G34:J34"/>
    <mergeCell ref="K33:N33"/>
    <mergeCell ref="K34:N34"/>
    <mergeCell ref="S9:V9"/>
    <mergeCell ref="W9:Z9"/>
    <mergeCell ref="S10:Z10"/>
    <mergeCell ref="C10:F10"/>
    <mergeCell ref="G10:J10"/>
    <mergeCell ref="C9:J9"/>
    <mergeCell ref="K9:R9"/>
    <mergeCell ref="K10:N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R52"/>
  <sheetViews>
    <sheetView topLeftCell="C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1.5" bestFit="1" customWidth="1"/>
    <col min="4" max="4" width="23" bestFit="1" customWidth="1"/>
    <col min="5" max="5" width="18.875" bestFit="1" customWidth="1"/>
    <col min="6" max="7" width="14.25" bestFit="1" customWidth="1"/>
    <col min="8" max="8" width="17.75" bestFit="1" customWidth="1"/>
    <col min="9" max="9" width="23.5" bestFit="1" customWidth="1"/>
    <col min="10" max="10" width="21.125" bestFit="1" customWidth="1"/>
    <col min="11" max="11" width="11.5" bestFit="1" customWidth="1"/>
    <col min="12" max="12" width="23" bestFit="1" customWidth="1"/>
    <col min="13" max="13" width="18.875" bestFit="1" customWidth="1"/>
    <col min="14" max="15" width="14.25" bestFit="1" customWidth="1"/>
    <col min="16" max="16" width="17.75" bestFit="1" customWidth="1"/>
    <col min="17" max="17" width="23.5" bestFit="1" customWidth="1"/>
    <col min="18" max="18" width="21.125" bestFit="1" customWidth="1"/>
    <col min="19" max="19" width="11.875" customWidth="1"/>
  </cols>
  <sheetData>
    <row r="7" spans="2:18" ht="26.25" customHeight="1" x14ac:dyDescent="0.2"/>
    <row r="8" spans="2:18" ht="44.1" customHeight="1" thickBot="1" x14ac:dyDescent="0.25">
      <c r="C8" s="32" t="s">
        <v>109</v>
      </c>
      <c r="D8" s="33"/>
      <c r="E8" s="33"/>
      <c r="F8" s="33"/>
      <c r="G8" s="33"/>
      <c r="H8" s="33"/>
      <c r="I8" s="33"/>
      <c r="J8" s="33"/>
      <c r="K8" s="33" t="s">
        <v>110</v>
      </c>
      <c r="L8" s="33"/>
      <c r="M8" s="33"/>
      <c r="N8" s="33"/>
      <c r="O8" s="33"/>
      <c r="P8" s="33"/>
      <c r="Q8" s="33"/>
      <c r="R8" s="33"/>
    </row>
    <row r="9" spans="2:18" ht="44.1" customHeight="1" thickBot="1" x14ac:dyDescent="0.25">
      <c r="C9" s="34" t="s">
        <v>20</v>
      </c>
      <c r="D9" s="36" t="s">
        <v>28</v>
      </c>
      <c r="E9" s="27" t="s">
        <v>21</v>
      </c>
      <c r="F9" s="29" t="s">
        <v>22</v>
      </c>
      <c r="G9" s="30"/>
      <c r="H9" s="31"/>
      <c r="I9" s="27" t="s">
        <v>23</v>
      </c>
      <c r="J9" s="27" t="s">
        <v>24</v>
      </c>
      <c r="K9" s="27" t="s">
        <v>20</v>
      </c>
      <c r="L9" s="36" t="s">
        <v>28</v>
      </c>
      <c r="M9" s="27" t="s">
        <v>21</v>
      </c>
      <c r="N9" s="29" t="s">
        <v>22</v>
      </c>
      <c r="O9" s="30"/>
      <c r="P9" s="31"/>
      <c r="Q9" s="27" t="s">
        <v>23</v>
      </c>
      <c r="R9" s="27" t="s">
        <v>24</v>
      </c>
    </row>
    <row r="10" spans="2:18" ht="44.1" customHeight="1" thickBot="1" x14ac:dyDescent="0.25">
      <c r="C10" s="35"/>
      <c r="D10" s="37"/>
      <c r="E10" s="28"/>
      <c r="F10" s="10" t="s">
        <v>25</v>
      </c>
      <c r="G10" s="10" t="s">
        <v>26</v>
      </c>
      <c r="H10" s="10" t="s">
        <v>27</v>
      </c>
      <c r="I10" s="28"/>
      <c r="J10" s="28"/>
      <c r="K10" s="28"/>
      <c r="L10" s="37"/>
      <c r="M10" s="28"/>
      <c r="N10" s="10" t="s">
        <v>25</v>
      </c>
      <c r="O10" s="10" t="s">
        <v>26</v>
      </c>
      <c r="P10" s="10" t="s">
        <v>27</v>
      </c>
      <c r="Q10" s="28"/>
      <c r="R10" s="28"/>
    </row>
    <row r="11" spans="2:18" ht="20.100000000000001" customHeight="1" thickBot="1" x14ac:dyDescent="0.25">
      <c r="B11" s="5" t="s">
        <v>2</v>
      </c>
      <c r="C11" s="12">
        <v>8065</v>
      </c>
      <c r="D11" s="12">
        <v>245</v>
      </c>
      <c r="E11" s="12">
        <v>1</v>
      </c>
      <c r="F11" s="12">
        <v>5472</v>
      </c>
      <c r="G11" s="12">
        <v>64</v>
      </c>
      <c r="H11" s="12">
        <v>1133</v>
      </c>
      <c r="I11" s="12">
        <v>766</v>
      </c>
      <c r="J11" s="12">
        <v>384</v>
      </c>
      <c r="K11" s="12">
        <v>8316</v>
      </c>
      <c r="L11" s="12">
        <v>178</v>
      </c>
      <c r="M11" s="12">
        <v>9</v>
      </c>
      <c r="N11" s="12">
        <v>6013</v>
      </c>
      <c r="O11" s="12">
        <v>86</v>
      </c>
      <c r="P11" s="12">
        <v>649</v>
      </c>
      <c r="Q11" s="12">
        <v>780</v>
      </c>
      <c r="R11" s="12">
        <v>601</v>
      </c>
    </row>
    <row r="12" spans="2:18" ht="20.100000000000001" customHeight="1" thickBot="1" x14ac:dyDescent="0.25">
      <c r="B12" s="6" t="s">
        <v>3</v>
      </c>
      <c r="C12" s="12">
        <v>869</v>
      </c>
      <c r="D12" s="12">
        <v>5</v>
      </c>
      <c r="E12" s="12">
        <v>0</v>
      </c>
      <c r="F12" s="12">
        <v>645</v>
      </c>
      <c r="G12" s="12">
        <v>12</v>
      </c>
      <c r="H12" s="12">
        <v>151</v>
      </c>
      <c r="I12" s="12">
        <v>48</v>
      </c>
      <c r="J12" s="12">
        <v>8</v>
      </c>
      <c r="K12" s="12">
        <v>1119</v>
      </c>
      <c r="L12" s="12">
        <v>2</v>
      </c>
      <c r="M12" s="12">
        <v>2</v>
      </c>
      <c r="N12" s="12">
        <v>847</v>
      </c>
      <c r="O12" s="12">
        <v>8</v>
      </c>
      <c r="P12" s="12">
        <v>109</v>
      </c>
      <c r="Q12" s="12">
        <v>140</v>
      </c>
      <c r="R12" s="12">
        <v>11</v>
      </c>
    </row>
    <row r="13" spans="2:18" ht="20.100000000000001" customHeight="1" thickBot="1" x14ac:dyDescent="0.25">
      <c r="B13" s="6" t="s">
        <v>4</v>
      </c>
      <c r="C13" s="12">
        <v>800</v>
      </c>
      <c r="D13" s="12">
        <v>9</v>
      </c>
      <c r="E13" s="12">
        <v>3</v>
      </c>
      <c r="F13" s="12">
        <v>487</v>
      </c>
      <c r="G13" s="12">
        <v>8</v>
      </c>
      <c r="H13" s="12">
        <v>158</v>
      </c>
      <c r="I13" s="12">
        <v>111</v>
      </c>
      <c r="J13" s="12">
        <v>24</v>
      </c>
      <c r="K13" s="12">
        <v>742</v>
      </c>
      <c r="L13" s="12">
        <v>4</v>
      </c>
      <c r="M13" s="12">
        <v>0</v>
      </c>
      <c r="N13" s="12">
        <v>495</v>
      </c>
      <c r="O13" s="12">
        <v>5</v>
      </c>
      <c r="P13" s="12">
        <v>119</v>
      </c>
      <c r="Q13" s="12">
        <v>88</v>
      </c>
      <c r="R13" s="12">
        <v>31</v>
      </c>
    </row>
    <row r="14" spans="2:18" ht="20.100000000000001" customHeight="1" thickBot="1" x14ac:dyDescent="0.25">
      <c r="B14" s="6" t="s">
        <v>5</v>
      </c>
      <c r="C14" s="12">
        <v>1170</v>
      </c>
      <c r="D14" s="12">
        <v>42</v>
      </c>
      <c r="E14" s="12">
        <v>2</v>
      </c>
      <c r="F14" s="12">
        <v>795</v>
      </c>
      <c r="G14" s="12">
        <v>11</v>
      </c>
      <c r="H14" s="12">
        <v>93</v>
      </c>
      <c r="I14" s="12">
        <v>206</v>
      </c>
      <c r="J14" s="12">
        <v>21</v>
      </c>
      <c r="K14" s="12">
        <v>1202</v>
      </c>
      <c r="L14" s="12">
        <v>41</v>
      </c>
      <c r="M14" s="12">
        <v>3</v>
      </c>
      <c r="N14" s="12">
        <v>837</v>
      </c>
      <c r="O14" s="12">
        <v>21</v>
      </c>
      <c r="P14" s="12">
        <v>135</v>
      </c>
      <c r="Q14" s="12">
        <v>154</v>
      </c>
      <c r="R14" s="12">
        <v>11</v>
      </c>
    </row>
    <row r="15" spans="2:18" ht="20.100000000000001" customHeight="1" thickBot="1" x14ac:dyDescent="0.25">
      <c r="B15" s="6" t="s">
        <v>6</v>
      </c>
      <c r="C15" s="12">
        <v>2101</v>
      </c>
      <c r="D15" s="12">
        <v>49</v>
      </c>
      <c r="E15" s="12">
        <v>2</v>
      </c>
      <c r="F15" s="12">
        <v>1505</v>
      </c>
      <c r="G15" s="12">
        <v>18</v>
      </c>
      <c r="H15" s="12">
        <v>246</v>
      </c>
      <c r="I15" s="12">
        <v>199</v>
      </c>
      <c r="J15" s="12">
        <v>82</v>
      </c>
      <c r="K15" s="12">
        <v>2246</v>
      </c>
      <c r="L15" s="12">
        <v>110</v>
      </c>
      <c r="M15" s="12">
        <v>8</v>
      </c>
      <c r="N15" s="12">
        <v>1440</v>
      </c>
      <c r="O15" s="12">
        <v>31</v>
      </c>
      <c r="P15" s="12">
        <v>276</v>
      </c>
      <c r="Q15" s="12">
        <v>338</v>
      </c>
      <c r="R15" s="12">
        <v>43</v>
      </c>
    </row>
    <row r="16" spans="2:18" ht="20.100000000000001" customHeight="1" thickBot="1" x14ac:dyDescent="0.25">
      <c r="B16" s="6" t="s">
        <v>7</v>
      </c>
      <c r="C16" s="12">
        <v>521</v>
      </c>
      <c r="D16" s="12">
        <v>6</v>
      </c>
      <c r="E16" s="12">
        <v>0</v>
      </c>
      <c r="F16" s="12">
        <v>260</v>
      </c>
      <c r="G16" s="12">
        <v>3</v>
      </c>
      <c r="H16" s="12">
        <v>20</v>
      </c>
      <c r="I16" s="12">
        <v>36</v>
      </c>
      <c r="J16" s="12">
        <v>196</v>
      </c>
      <c r="K16" s="12">
        <v>452</v>
      </c>
      <c r="L16" s="12">
        <v>3</v>
      </c>
      <c r="M16" s="12">
        <v>0</v>
      </c>
      <c r="N16" s="12">
        <v>290</v>
      </c>
      <c r="O16" s="12">
        <v>13</v>
      </c>
      <c r="P16" s="12">
        <v>20</v>
      </c>
      <c r="Q16" s="12">
        <v>74</v>
      </c>
      <c r="R16" s="12">
        <v>52</v>
      </c>
    </row>
    <row r="17" spans="2:18" ht="20.100000000000001" customHeight="1" thickBot="1" x14ac:dyDescent="0.25">
      <c r="B17" s="6" t="s">
        <v>8</v>
      </c>
      <c r="C17" s="12">
        <v>1248</v>
      </c>
      <c r="D17" s="12">
        <v>45</v>
      </c>
      <c r="E17" s="12">
        <v>5</v>
      </c>
      <c r="F17" s="12">
        <v>841</v>
      </c>
      <c r="G17" s="12">
        <v>29</v>
      </c>
      <c r="H17" s="12">
        <v>288</v>
      </c>
      <c r="I17" s="12">
        <v>34</v>
      </c>
      <c r="J17" s="12">
        <v>6</v>
      </c>
      <c r="K17" s="12">
        <v>1331</v>
      </c>
      <c r="L17" s="12">
        <v>17</v>
      </c>
      <c r="M17" s="12">
        <v>7</v>
      </c>
      <c r="N17" s="12">
        <v>1098</v>
      </c>
      <c r="O17" s="12">
        <v>34</v>
      </c>
      <c r="P17" s="12">
        <v>132</v>
      </c>
      <c r="Q17" s="12">
        <v>32</v>
      </c>
      <c r="R17" s="12">
        <v>11</v>
      </c>
    </row>
    <row r="18" spans="2:18" ht="20.100000000000001" customHeight="1" thickBot="1" x14ac:dyDescent="0.25">
      <c r="B18" s="6" t="s">
        <v>9</v>
      </c>
      <c r="C18" s="12">
        <v>1279</v>
      </c>
      <c r="D18" s="12">
        <v>81</v>
      </c>
      <c r="E18" s="12">
        <v>0</v>
      </c>
      <c r="F18" s="12">
        <v>890</v>
      </c>
      <c r="G18" s="12">
        <v>152</v>
      </c>
      <c r="H18" s="12">
        <v>103</v>
      </c>
      <c r="I18" s="12">
        <v>49</v>
      </c>
      <c r="J18" s="12">
        <v>4</v>
      </c>
      <c r="K18" s="12">
        <v>1464</v>
      </c>
      <c r="L18" s="12">
        <v>20</v>
      </c>
      <c r="M18" s="12">
        <v>2</v>
      </c>
      <c r="N18" s="12">
        <v>1153</v>
      </c>
      <c r="O18" s="12">
        <v>45</v>
      </c>
      <c r="P18" s="12">
        <v>117</v>
      </c>
      <c r="Q18" s="12">
        <v>119</v>
      </c>
      <c r="R18" s="12">
        <v>8</v>
      </c>
    </row>
    <row r="19" spans="2:18" ht="20.100000000000001" customHeight="1" thickBot="1" x14ac:dyDescent="0.25">
      <c r="B19" s="6" t="s">
        <v>10</v>
      </c>
      <c r="C19" s="12">
        <v>5740</v>
      </c>
      <c r="D19" s="12">
        <v>311</v>
      </c>
      <c r="E19" s="12">
        <v>33</v>
      </c>
      <c r="F19" s="12">
        <v>3557</v>
      </c>
      <c r="G19" s="12">
        <v>312</v>
      </c>
      <c r="H19" s="12">
        <v>953</v>
      </c>
      <c r="I19" s="12">
        <v>523</v>
      </c>
      <c r="J19" s="12">
        <v>51</v>
      </c>
      <c r="K19" s="12">
        <v>5429</v>
      </c>
      <c r="L19" s="12">
        <v>123</v>
      </c>
      <c r="M19" s="12">
        <v>9</v>
      </c>
      <c r="N19" s="12">
        <v>3910</v>
      </c>
      <c r="O19" s="12">
        <v>74</v>
      </c>
      <c r="P19" s="12">
        <v>763</v>
      </c>
      <c r="Q19" s="12">
        <v>473</v>
      </c>
      <c r="R19" s="12">
        <v>77</v>
      </c>
    </row>
    <row r="20" spans="2:18" ht="20.100000000000001" customHeight="1" thickBot="1" x14ac:dyDescent="0.25">
      <c r="B20" s="6" t="s">
        <v>11</v>
      </c>
      <c r="C20" s="12">
        <v>5365</v>
      </c>
      <c r="D20" s="12">
        <v>213</v>
      </c>
      <c r="E20" s="12">
        <v>12</v>
      </c>
      <c r="F20" s="12">
        <v>2671</v>
      </c>
      <c r="G20" s="12">
        <v>104</v>
      </c>
      <c r="H20" s="12">
        <v>1398</v>
      </c>
      <c r="I20" s="12">
        <v>812</v>
      </c>
      <c r="J20" s="12">
        <v>155</v>
      </c>
      <c r="K20" s="12">
        <v>5626</v>
      </c>
      <c r="L20" s="12">
        <v>132</v>
      </c>
      <c r="M20" s="12">
        <v>4</v>
      </c>
      <c r="N20" s="12">
        <v>3761</v>
      </c>
      <c r="O20" s="12">
        <v>144</v>
      </c>
      <c r="P20" s="12">
        <v>696</v>
      </c>
      <c r="Q20" s="12">
        <v>748</v>
      </c>
      <c r="R20" s="12">
        <v>141</v>
      </c>
    </row>
    <row r="21" spans="2:18" ht="20.100000000000001" customHeight="1" thickBot="1" x14ac:dyDescent="0.25">
      <c r="B21" s="6" t="s">
        <v>12</v>
      </c>
      <c r="C21" s="12">
        <v>610</v>
      </c>
      <c r="D21" s="12">
        <v>20</v>
      </c>
      <c r="E21" s="12">
        <v>0</v>
      </c>
      <c r="F21" s="12">
        <v>385</v>
      </c>
      <c r="G21" s="12">
        <v>13</v>
      </c>
      <c r="H21" s="12">
        <v>39</v>
      </c>
      <c r="I21" s="12">
        <v>30</v>
      </c>
      <c r="J21" s="12">
        <v>123</v>
      </c>
      <c r="K21" s="12">
        <v>603</v>
      </c>
      <c r="L21" s="12">
        <v>17</v>
      </c>
      <c r="M21" s="12">
        <v>0</v>
      </c>
      <c r="N21" s="12">
        <v>397</v>
      </c>
      <c r="O21" s="12">
        <v>12</v>
      </c>
      <c r="P21" s="12">
        <v>91</v>
      </c>
      <c r="Q21" s="12">
        <v>23</v>
      </c>
      <c r="R21" s="12">
        <v>63</v>
      </c>
    </row>
    <row r="22" spans="2:18" ht="20.100000000000001" customHeight="1" thickBot="1" x14ac:dyDescent="0.25">
      <c r="B22" s="6" t="s">
        <v>13</v>
      </c>
      <c r="C22" s="12">
        <v>1254</v>
      </c>
      <c r="D22" s="12">
        <v>59</v>
      </c>
      <c r="E22" s="12">
        <v>0</v>
      </c>
      <c r="F22" s="12">
        <v>975</v>
      </c>
      <c r="G22" s="12">
        <v>21</v>
      </c>
      <c r="H22" s="12">
        <v>74</v>
      </c>
      <c r="I22" s="12">
        <v>100</v>
      </c>
      <c r="J22" s="12">
        <v>25</v>
      </c>
      <c r="K22" s="12">
        <v>1736</v>
      </c>
      <c r="L22" s="12">
        <v>65</v>
      </c>
      <c r="M22" s="12">
        <v>4</v>
      </c>
      <c r="N22" s="12">
        <v>1390</v>
      </c>
      <c r="O22" s="12">
        <v>17</v>
      </c>
      <c r="P22" s="12">
        <v>135</v>
      </c>
      <c r="Q22" s="12">
        <v>107</v>
      </c>
      <c r="R22" s="12">
        <v>18</v>
      </c>
    </row>
    <row r="23" spans="2:18" ht="20.100000000000001" customHeight="1" thickBot="1" x14ac:dyDescent="0.25">
      <c r="B23" s="6" t="s">
        <v>14</v>
      </c>
      <c r="C23" s="12">
        <v>6431</v>
      </c>
      <c r="D23" s="12">
        <v>316</v>
      </c>
      <c r="E23" s="12">
        <v>112</v>
      </c>
      <c r="F23" s="12">
        <v>4317</v>
      </c>
      <c r="G23" s="12">
        <v>66</v>
      </c>
      <c r="H23" s="12">
        <v>1046</v>
      </c>
      <c r="I23" s="12">
        <v>264</v>
      </c>
      <c r="J23" s="12">
        <v>310</v>
      </c>
      <c r="K23" s="12">
        <v>6472</v>
      </c>
      <c r="L23" s="12">
        <v>59</v>
      </c>
      <c r="M23" s="12">
        <v>6</v>
      </c>
      <c r="N23" s="12">
        <v>4757</v>
      </c>
      <c r="O23" s="12">
        <v>40</v>
      </c>
      <c r="P23" s="12">
        <v>1042</v>
      </c>
      <c r="Q23" s="12">
        <v>347</v>
      </c>
      <c r="R23" s="12">
        <v>221</v>
      </c>
    </row>
    <row r="24" spans="2:18" ht="20.100000000000001" customHeight="1" thickBot="1" x14ac:dyDescent="0.25">
      <c r="B24" s="6" t="s">
        <v>15</v>
      </c>
      <c r="C24" s="12">
        <v>2088</v>
      </c>
      <c r="D24" s="12">
        <v>2</v>
      </c>
      <c r="E24" s="12">
        <v>0</v>
      </c>
      <c r="F24" s="12">
        <v>1124</v>
      </c>
      <c r="G24" s="12">
        <v>33</v>
      </c>
      <c r="H24" s="12">
        <v>261</v>
      </c>
      <c r="I24" s="12">
        <v>136</v>
      </c>
      <c r="J24" s="12">
        <v>532</v>
      </c>
      <c r="K24" s="12">
        <v>1491</v>
      </c>
      <c r="L24" s="12">
        <v>1</v>
      </c>
      <c r="M24" s="12">
        <v>4</v>
      </c>
      <c r="N24" s="12">
        <v>1160</v>
      </c>
      <c r="O24" s="12">
        <v>39</v>
      </c>
      <c r="P24" s="12">
        <v>103</v>
      </c>
      <c r="Q24" s="12">
        <v>162</v>
      </c>
      <c r="R24" s="12">
        <v>22</v>
      </c>
    </row>
    <row r="25" spans="2:18" ht="20.100000000000001" customHeight="1" thickBot="1" x14ac:dyDescent="0.25">
      <c r="B25" s="6" t="s">
        <v>16</v>
      </c>
      <c r="C25" s="12">
        <v>445</v>
      </c>
      <c r="D25" s="12">
        <v>3</v>
      </c>
      <c r="E25" s="12">
        <v>1</v>
      </c>
      <c r="F25" s="12">
        <v>314</v>
      </c>
      <c r="G25" s="12">
        <v>0</v>
      </c>
      <c r="H25" s="12">
        <v>61</v>
      </c>
      <c r="I25" s="12">
        <v>57</v>
      </c>
      <c r="J25" s="12">
        <v>9</v>
      </c>
      <c r="K25" s="12">
        <v>480</v>
      </c>
      <c r="L25" s="12">
        <v>1</v>
      </c>
      <c r="M25" s="12">
        <v>0</v>
      </c>
      <c r="N25" s="12">
        <v>331</v>
      </c>
      <c r="O25" s="12">
        <v>1</v>
      </c>
      <c r="P25" s="12">
        <v>77</v>
      </c>
      <c r="Q25" s="12">
        <v>59</v>
      </c>
      <c r="R25" s="12">
        <v>11</v>
      </c>
    </row>
    <row r="26" spans="2:18" ht="20.100000000000001" customHeight="1" thickBot="1" x14ac:dyDescent="0.25">
      <c r="B26" s="7" t="s">
        <v>17</v>
      </c>
      <c r="C26" s="12">
        <v>1426</v>
      </c>
      <c r="D26" s="12">
        <v>73</v>
      </c>
      <c r="E26" s="12">
        <v>5</v>
      </c>
      <c r="F26" s="12">
        <v>860</v>
      </c>
      <c r="G26" s="12">
        <v>3</v>
      </c>
      <c r="H26" s="12">
        <v>378</v>
      </c>
      <c r="I26" s="12">
        <v>61</v>
      </c>
      <c r="J26" s="12">
        <v>46</v>
      </c>
      <c r="K26" s="12">
        <v>1407</v>
      </c>
      <c r="L26" s="12">
        <v>80</v>
      </c>
      <c r="M26" s="12">
        <v>4</v>
      </c>
      <c r="N26" s="12">
        <v>823</v>
      </c>
      <c r="O26" s="12">
        <v>11</v>
      </c>
      <c r="P26" s="12">
        <v>382</v>
      </c>
      <c r="Q26" s="12">
        <v>67</v>
      </c>
      <c r="R26" s="12">
        <v>40</v>
      </c>
    </row>
    <row r="27" spans="2:18" ht="20.100000000000001" customHeight="1" thickBot="1" x14ac:dyDescent="0.25">
      <c r="B27" s="8" t="s">
        <v>18</v>
      </c>
      <c r="C27" s="12">
        <v>174</v>
      </c>
      <c r="D27" s="12">
        <v>0</v>
      </c>
      <c r="E27" s="12">
        <v>0</v>
      </c>
      <c r="F27" s="12">
        <v>140</v>
      </c>
      <c r="G27" s="12">
        <v>0</v>
      </c>
      <c r="H27" s="12">
        <v>28</v>
      </c>
      <c r="I27" s="12">
        <v>6</v>
      </c>
      <c r="J27" s="12">
        <v>0</v>
      </c>
      <c r="K27" s="12">
        <v>203</v>
      </c>
      <c r="L27" s="12">
        <v>0</v>
      </c>
      <c r="M27" s="12">
        <v>0</v>
      </c>
      <c r="N27" s="12">
        <v>179</v>
      </c>
      <c r="O27" s="12">
        <v>0</v>
      </c>
      <c r="P27" s="12">
        <v>3</v>
      </c>
      <c r="Q27" s="12">
        <v>21</v>
      </c>
      <c r="R27" s="12">
        <v>0</v>
      </c>
    </row>
    <row r="28" spans="2:18" ht="20.100000000000001" customHeight="1" thickBot="1" x14ac:dyDescent="0.25">
      <c r="B28" s="9" t="s">
        <v>19</v>
      </c>
      <c r="C28" s="13">
        <f>SUM(C11:C27)</f>
        <v>39586</v>
      </c>
      <c r="D28" s="13">
        <f t="shared" ref="D28:R28" si="0">SUM(D11:D27)</f>
        <v>1479</v>
      </c>
      <c r="E28" s="13">
        <f t="shared" si="0"/>
        <v>176</v>
      </c>
      <c r="F28" s="13">
        <f t="shared" si="0"/>
        <v>25238</v>
      </c>
      <c r="G28" s="13">
        <f t="shared" si="0"/>
        <v>849</v>
      </c>
      <c r="H28" s="13">
        <f t="shared" si="0"/>
        <v>6430</v>
      </c>
      <c r="I28" s="13">
        <f t="shared" si="0"/>
        <v>3438</v>
      </c>
      <c r="J28" s="13">
        <f t="shared" si="0"/>
        <v>1976</v>
      </c>
      <c r="K28" s="13">
        <f t="shared" si="0"/>
        <v>40319</v>
      </c>
      <c r="L28" s="13">
        <f t="shared" si="0"/>
        <v>853</v>
      </c>
      <c r="M28" s="13">
        <f t="shared" si="0"/>
        <v>62</v>
      </c>
      <c r="N28" s="13">
        <f t="shared" si="0"/>
        <v>28881</v>
      </c>
      <c r="O28" s="13">
        <f t="shared" si="0"/>
        <v>581</v>
      </c>
      <c r="P28" s="13">
        <f t="shared" si="0"/>
        <v>4849</v>
      </c>
      <c r="Q28" s="13">
        <f t="shared" si="0"/>
        <v>3732</v>
      </c>
      <c r="R28" s="13">
        <f t="shared" si="0"/>
        <v>1361</v>
      </c>
    </row>
    <row r="29" spans="2:18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2" spans="2:18" ht="44.25" customHeight="1" thickBot="1" x14ac:dyDescent="0.25">
      <c r="B32" s="14"/>
      <c r="C32" s="32" t="s">
        <v>122</v>
      </c>
      <c r="D32" s="33"/>
      <c r="E32" s="33"/>
      <c r="F32" s="33"/>
      <c r="G32" s="33"/>
      <c r="H32" s="33"/>
      <c r="I32" s="33"/>
      <c r="J32" s="33"/>
    </row>
    <row r="33" spans="2:10" ht="44.25" customHeight="1" thickBot="1" x14ac:dyDescent="0.25">
      <c r="B33" s="14"/>
      <c r="C33" s="34" t="s">
        <v>20</v>
      </c>
      <c r="D33" s="36" t="s">
        <v>28</v>
      </c>
      <c r="E33" s="27" t="s">
        <v>21</v>
      </c>
      <c r="F33" s="41" t="s">
        <v>22</v>
      </c>
      <c r="G33" s="42"/>
      <c r="H33" s="43"/>
      <c r="I33" s="27" t="s">
        <v>23</v>
      </c>
      <c r="J33" s="27" t="s">
        <v>24</v>
      </c>
    </row>
    <row r="34" spans="2:10" ht="44.25" customHeight="1" thickBot="1" x14ac:dyDescent="0.25">
      <c r="B34" s="14"/>
      <c r="C34" s="38"/>
      <c r="D34" s="39"/>
      <c r="E34" s="40"/>
      <c r="F34" s="10" t="s">
        <v>25</v>
      </c>
      <c r="G34" s="10" t="s">
        <v>26</v>
      </c>
      <c r="H34" s="10" t="s">
        <v>27</v>
      </c>
      <c r="I34" s="40"/>
      <c r="J34" s="40"/>
    </row>
    <row r="35" spans="2:10" ht="20.100000000000001" customHeight="1" thickBot="1" x14ac:dyDescent="0.25">
      <c r="B35" s="5" t="s">
        <v>2</v>
      </c>
      <c r="C35" s="15">
        <f t="shared" ref="C35:J35" si="1">IF(C11&gt;0,(K11-C11)/C11,"-")</f>
        <v>3.1122132672039678E-2</v>
      </c>
      <c r="D35" s="15">
        <f t="shared" si="1"/>
        <v>-0.27346938775510204</v>
      </c>
      <c r="E35" s="15">
        <f t="shared" si="1"/>
        <v>8</v>
      </c>
      <c r="F35" s="15">
        <f t="shared" si="1"/>
        <v>9.8866959064327492E-2</v>
      </c>
      <c r="G35" s="15">
        <f t="shared" si="1"/>
        <v>0.34375</v>
      </c>
      <c r="H35" s="15">
        <f t="shared" si="1"/>
        <v>-0.42718446601941745</v>
      </c>
      <c r="I35" s="15">
        <f t="shared" si="1"/>
        <v>1.8276762402088774E-2</v>
      </c>
      <c r="J35" s="15">
        <f t="shared" si="1"/>
        <v>0.56510416666666663</v>
      </c>
    </row>
    <row r="36" spans="2:10" ht="20.100000000000001" customHeight="1" thickBot="1" x14ac:dyDescent="0.25">
      <c r="B36" s="6" t="s">
        <v>3</v>
      </c>
      <c r="C36" s="15">
        <f t="shared" ref="C36:J36" si="2">IF(C12&gt;0,(K12-C12)/C12,"-")</f>
        <v>0.28768699654775604</v>
      </c>
      <c r="D36" s="15">
        <f t="shared" si="2"/>
        <v>-0.6</v>
      </c>
      <c r="E36" s="15" t="str">
        <f t="shared" si="2"/>
        <v>-</v>
      </c>
      <c r="F36" s="15">
        <f t="shared" si="2"/>
        <v>0.31317829457364343</v>
      </c>
      <c r="G36" s="15">
        <f t="shared" si="2"/>
        <v>-0.33333333333333331</v>
      </c>
      <c r="H36" s="15">
        <f t="shared" si="2"/>
        <v>-0.27814569536423839</v>
      </c>
      <c r="I36" s="15">
        <f t="shared" si="2"/>
        <v>1.9166666666666667</v>
      </c>
      <c r="J36" s="15">
        <f t="shared" si="2"/>
        <v>0.375</v>
      </c>
    </row>
    <row r="37" spans="2:10" ht="20.100000000000001" customHeight="1" thickBot="1" x14ac:dyDescent="0.25">
      <c r="B37" s="6" t="s">
        <v>4</v>
      </c>
      <c r="C37" s="15">
        <f t="shared" ref="C37:J37" si="3">IF(C13&gt;0,(K13-C13)/C13,"-")</f>
        <v>-7.2499999999999995E-2</v>
      </c>
      <c r="D37" s="15">
        <f t="shared" si="3"/>
        <v>-0.55555555555555558</v>
      </c>
      <c r="E37" s="15">
        <f t="shared" si="3"/>
        <v>-1</v>
      </c>
      <c r="F37" s="15">
        <f t="shared" si="3"/>
        <v>1.6427104722792608E-2</v>
      </c>
      <c r="G37" s="15">
        <f t="shared" si="3"/>
        <v>-0.375</v>
      </c>
      <c r="H37" s="15">
        <f t="shared" si="3"/>
        <v>-0.24683544303797469</v>
      </c>
      <c r="I37" s="15">
        <f t="shared" si="3"/>
        <v>-0.2072072072072072</v>
      </c>
      <c r="J37" s="15">
        <f t="shared" si="3"/>
        <v>0.29166666666666669</v>
      </c>
    </row>
    <row r="38" spans="2:10" ht="20.100000000000001" customHeight="1" thickBot="1" x14ac:dyDescent="0.25">
      <c r="B38" s="6" t="s">
        <v>5</v>
      </c>
      <c r="C38" s="15">
        <f t="shared" ref="C38:J38" si="4">IF(C14&gt;0,(K14-C14)/C14,"-")</f>
        <v>2.735042735042735E-2</v>
      </c>
      <c r="D38" s="15">
        <f t="shared" si="4"/>
        <v>-2.3809523809523808E-2</v>
      </c>
      <c r="E38" s="15">
        <f t="shared" si="4"/>
        <v>0.5</v>
      </c>
      <c r="F38" s="15">
        <f t="shared" si="4"/>
        <v>5.2830188679245285E-2</v>
      </c>
      <c r="G38" s="15">
        <f t="shared" si="4"/>
        <v>0.90909090909090906</v>
      </c>
      <c r="H38" s="15">
        <f t="shared" si="4"/>
        <v>0.45161290322580644</v>
      </c>
      <c r="I38" s="15">
        <f t="shared" si="4"/>
        <v>-0.25242718446601942</v>
      </c>
      <c r="J38" s="15">
        <f t="shared" si="4"/>
        <v>-0.47619047619047616</v>
      </c>
    </row>
    <row r="39" spans="2:10" ht="20.100000000000001" customHeight="1" thickBot="1" x14ac:dyDescent="0.25">
      <c r="B39" s="6" t="s">
        <v>6</v>
      </c>
      <c r="C39" s="15">
        <f t="shared" ref="C39:J39" si="5">IF(C15&gt;0,(K15-C15)/C15,"-")</f>
        <v>6.9014754878629223E-2</v>
      </c>
      <c r="D39" s="15">
        <f t="shared" si="5"/>
        <v>1.2448979591836735</v>
      </c>
      <c r="E39" s="15">
        <f t="shared" si="5"/>
        <v>3</v>
      </c>
      <c r="F39" s="15">
        <f t="shared" si="5"/>
        <v>-4.3189368770764118E-2</v>
      </c>
      <c r="G39" s="15">
        <f t="shared" si="5"/>
        <v>0.72222222222222221</v>
      </c>
      <c r="H39" s="15">
        <f t="shared" si="5"/>
        <v>0.12195121951219512</v>
      </c>
      <c r="I39" s="15">
        <f t="shared" si="5"/>
        <v>0.69849246231155782</v>
      </c>
      <c r="J39" s="15">
        <f t="shared" si="5"/>
        <v>-0.47560975609756095</v>
      </c>
    </row>
    <row r="40" spans="2:10" ht="20.100000000000001" customHeight="1" thickBot="1" x14ac:dyDescent="0.25">
      <c r="B40" s="6" t="s">
        <v>7</v>
      </c>
      <c r="C40" s="15">
        <f t="shared" ref="C40:J40" si="6">IF(C16&gt;0,(K16-C16)/C16,"-")</f>
        <v>-0.1324376199616123</v>
      </c>
      <c r="D40" s="15">
        <f t="shared" si="6"/>
        <v>-0.5</v>
      </c>
      <c r="E40" s="15" t="str">
        <f t="shared" si="6"/>
        <v>-</v>
      </c>
      <c r="F40" s="15">
        <f t="shared" si="6"/>
        <v>0.11538461538461539</v>
      </c>
      <c r="G40" s="15">
        <f t="shared" si="6"/>
        <v>3.3333333333333335</v>
      </c>
      <c r="H40" s="15">
        <f t="shared" si="6"/>
        <v>0</v>
      </c>
      <c r="I40" s="15">
        <f t="shared" si="6"/>
        <v>1.0555555555555556</v>
      </c>
      <c r="J40" s="15">
        <f t="shared" si="6"/>
        <v>-0.73469387755102045</v>
      </c>
    </row>
    <row r="41" spans="2:10" ht="20.100000000000001" customHeight="1" thickBot="1" x14ac:dyDescent="0.25">
      <c r="B41" s="6" t="s">
        <v>8</v>
      </c>
      <c r="C41" s="15">
        <f t="shared" ref="C41:J41" si="7">IF(C17&gt;0,(K17-C17)/C17,"-")</f>
        <v>6.6506410256410256E-2</v>
      </c>
      <c r="D41" s="15">
        <f t="shared" si="7"/>
        <v>-0.62222222222222223</v>
      </c>
      <c r="E41" s="15">
        <f t="shared" si="7"/>
        <v>0.4</v>
      </c>
      <c r="F41" s="15">
        <f t="shared" si="7"/>
        <v>0.30558858501783592</v>
      </c>
      <c r="G41" s="15">
        <f t="shared" si="7"/>
        <v>0.17241379310344829</v>
      </c>
      <c r="H41" s="15">
        <f t="shared" si="7"/>
        <v>-0.54166666666666663</v>
      </c>
      <c r="I41" s="15">
        <f t="shared" si="7"/>
        <v>-5.8823529411764705E-2</v>
      </c>
      <c r="J41" s="15">
        <f t="shared" si="7"/>
        <v>0.83333333333333337</v>
      </c>
    </row>
    <row r="42" spans="2:10" ht="20.100000000000001" customHeight="1" thickBot="1" x14ac:dyDescent="0.25">
      <c r="B42" s="6" t="s">
        <v>9</v>
      </c>
      <c r="C42" s="15">
        <f t="shared" ref="C42:J42" si="8">IF(C18&gt;0,(K18-C18)/C18,"-")</f>
        <v>0.14464425332290853</v>
      </c>
      <c r="D42" s="15">
        <f t="shared" si="8"/>
        <v>-0.75308641975308643</v>
      </c>
      <c r="E42" s="15" t="str">
        <f t="shared" si="8"/>
        <v>-</v>
      </c>
      <c r="F42" s="15">
        <f t="shared" si="8"/>
        <v>0.29550561797752811</v>
      </c>
      <c r="G42" s="15">
        <f t="shared" si="8"/>
        <v>-0.70394736842105265</v>
      </c>
      <c r="H42" s="15">
        <f t="shared" si="8"/>
        <v>0.13592233009708737</v>
      </c>
      <c r="I42" s="15">
        <f t="shared" si="8"/>
        <v>1.4285714285714286</v>
      </c>
      <c r="J42" s="15">
        <f t="shared" si="8"/>
        <v>1</v>
      </c>
    </row>
    <row r="43" spans="2:10" ht="20.100000000000001" customHeight="1" thickBot="1" x14ac:dyDescent="0.25">
      <c r="B43" s="6" t="s">
        <v>10</v>
      </c>
      <c r="C43" s="15">
        <f t="shared" ref="C43:J43" si="9">IF(C19&gt;0,(K19-C19)/C19,"-")</f>
        <v>-5.4181184668989545E-2</v>
      </c>
      <c r="D43" s="15">
        <f t="shared" si="9"/>
        <v>-0.60450160771704176</v>
      </c>
      <c r="E43" s="15">
        <f t="shared" si="9"/>
        <v>-0.72727272727272729</v>
      </c>
      <c r="F43" s="15">
        <f t="shared" si="9"/>
        <v>9.9240933370818102E-2</v>
      </c>
      <c r="G43" s="15">
        <f t="shared" si="9"/>
        <v>-0.76282051282051277</v>
      </c>
      <c r="H43" s="15">
        <f t="shared" si="9"/>
        <v>-0.1993704092339979</v>
      </c>
      <c r="I43" s="15">
        <f t="shared" si="9"/>
        <v>-9.5602294455066919E-2</v>
      </c>
      <c r="J43" s="15">
        <f t="shared" si="9"/>
        <v>0.50980392156862742</v>
      </c>
    </row>
    <row r="44" spans="2:10" ht="20.100000000000001" customHeight="1" thickBot="1" x14ac:dyDescent="0.25">
      <c r="B44" s="6" t="s">
        <v>11</v>
      </c>
      <c r="C44" s="15">
        <f t="shared" ref="C44:J44" si="10">IF(C20&gt;0,(K20-C20)/C20,"-")</f>
        <v>4.8648648648648651E-2</v>
      </c>
      <c r="D44" s="15">
        <f t="shared" si="10"/>
        <v>-0.38028169014084506</v>
      </c>
      <c r="E44" s="15">
        <f t="shared" si="10"/>
        <v>-0.66666666666666663</v>
      </c>
      <c r="F44" s="15">
        <f t="shared" si="10"/>
        <v>0.40808685885436169</v>
      </c>
      <c r="G44" s="15">
        <f t="shared" si="10"/>
        <v>0.38461538461538464</v>
      </c>
      <c r="H44" s="15">
        <f t="shared" si="10"/>
        <v>-0.50214592274678116</v>
      </c>
      <c r="I44" s="15">
        <f t="shared" si="10"/>
        <v>-7.8817733990147784E-2</v>
      </c>
      <c r="J44" s="15">
        <f t="shared" si="10"/>
        <v>-9.0322580645161285E-2</v>
      </c>
    </row>
    <row r="45" spans="2:10" ht="20.100000000000001" customHeight="1" thickBot="1" x14ac:dyDescent="0.25">
      <c r="B45" s="6" t="s">
        <v>12</v>
      </c>
      <c r="C45" s="15">
        <f t="shared" ref="C45:J45" si="11">IF(C21&gt;0,(K21-C21)/C21,"-")</f>
        <v>-1.1475409836065573E-2</v>
      </c>
      <c r="D45" s="15">
        <f t="shared" si="11"/>
        <v>-0.15</v>
      </c>
      <c r="E45" s="15" t="str">
        <f t="shared" si="11"/>
        <v>-</v>
      </c>
      <c r="F45" s="15">
        <f t="shared" si="11"/>
        <v>3.1168831168831169E-2</v>
      </c>
      <c r="G45" s="15">
        <f t="shared" si="11"/>
        <v>-7.6923076923076927E-2</v>
      </c>
      <c r="H45" s="15">
        <f t="shared" si="11"/>
        <v>1.3333333333333333</v>
      </c>
      <c r="I45" s="15">
        <f t="shared" si="11"/>
        <v>-0.23333333333333334</v>
      </c>
      <c r="J45" s="15">
        <f t="shared" si="11"/>
        <v>-0.48780487804878048</v>
      </c>
    </row>
    <row r="46" spans="2:10" ht="20.100000000000001" customHeight="1" thickBot="1" x14ac:dyDescent="0.25">
      <c r="B46" s="6" t="s">
        <v>13</v>
      </c>
      <c r="C46" s="15">
        <f t="shared" ref="C46:J46" si="12">IF(C22&gt;0,(K22-C22)/C22,"-")</f>
        <v>0.38437001594896331</v>
      </c>
      <c r="D46" s="15">
        <f t="shared" si="12"/>
        <v>0.10169491525423729</v>
      </c>
      <c r="E46" s="15" t="str">
        <f t="shared" si="12"/>
        <v>-</v>
      </c>
      <c r="F46" s="15">
        <f t="shared" si="12"/>
        <v>0.42564102564102563</v>
      </c>
      <c r="G46" s="15">
        <f t="shared" si="12"/>
        <v>-0.19047619047619047</v>
      </c>
      <c r="H46" s="15">
        <f t="shared" si="12"/>
        <v>0.82432432432432434</v>
      </c>
      <c r="I46" s="15">
        <f t="shared" si="12"/>
        <v>7.0000000000000007E-2</v>
      </c>
      <c r="J46" s="15">
        <f t="shared" si="12"/>
        <v>-0.28000000000000003</v>
      </c>
    </row>
    <row r="47" spans="2:10" ht="20.100000000000001" customHeight="1" thickBot="1" x14ac:dyDescent="0.25">
      <c r="B47" s="6" t="s">
        <v>14</v>
      </c>
      <c r="C47" s="15">
        <f t="shared" ref="C47:J47" si="13">IF(C23&gt;0,(K23-C23)/C23,"-")</f>
        <v>6.375369304929249E-3</v>
      </c>
      <c r="D47" s="15">
        <f t="shared" si="13"/>
        <v>-0.81329113924050633</v>
      </c>
      <c r="E47" s="15">
        <f t="shared" si="13"/>
        <v>-0.9464285714285714</v>
      </c>
      <c r="F47" s="15">
        <f t="shared" si="13"/>
        <v>0.10192263145703034</v>
      </c>
      <c r="G47" s="15">
        <f t="shared" si="13"/>
        <v>-0.39393939393939392</v>
      </c>
      <c r="H47" s="15">
        <f t="shared" si="13"/>
        <v>-3.8240917782026767E-3</v>
      </c>
      <c r="I47" s="15">
        <f t="shared" si="13"/>
        <v>0.31439393939393939</v>
      </c>
      <c r="J47" s="15">
        <f t="shared" si="13"/>
        <v>-0.2870967741935484</v>
      </c>
    </row>
    <row r="48" spans="2:10" ht="20.100000000000001" customHeight="1" thickBot="1" x14ac:dyDescent="0.25">
      <c r="B48" s="6" t="s">
        <v>15</v>
      </c>
      <c r="C48" s="15">
        <f t="shared" ref="C48:J48" si="14">IF(C24&gt;0,(K24-C24)/C24,"-")</f>
        <v>-0.28591954022988508</v>
      </c>
      <c r="D48" s="15">
        <f t="shared" si="14"/>
        <v>-0.5</v>
      </c>
      <c r="E48" s="15" t="str">
        <f t="shared" si="14"/>
        <v>-</v>
      </c>
      <c r="F48" s="15">
        <f t="shared" si="14"/>
        <v>3.2028469750889681E-2</v>
      </c>
      <c r="G48" s="15">
        <f t="shared" si="14"/>
        <v>0.18181818181818182</v>
      </c>
      <c r="H48" s="15">
        <f t="shared" si="14"/>
        <v>-0.6053639846743295</v>
      </c>
      <c r="I48" s="15">
        <f t="shared" si="14"/>
        <v>0.19117647058823528</v>
      </c>
      <c r="J48" s="15">
        <f t="shared" si="14"/>
        <v>-0.95864661654135341</v>
      </c>
    </row>
    <row r="49" spans="2:10" ht="20.100000000000001" customHeight="1" thickBot="1" x14ac:dyDescent="0.25">
      <c r="B49" s="6" t="s">
        <v>16</v>
      </c>
      <c r="C49" s="15">
        <f t="shared" ref="C49:J49" si="15">IF(C25&gt;0,(K25-C25)/C25,"-")</f>
        <v>7.8651685393258425E-2</v>
      </c>
      <c r="D49" s="15">
        <f t="shared" si="15"/>
        <v>-0.66666666666666663</v>
      </c>
      <c r="E49" s="15">
        <f t="shared" si="15"/>
        <v>-1</v>
      </c>
      <c r="F49" s="15">
        <f t="shared" si="15"/>
        <v>5.4140127388535034E-2</v>
      </c>
      <c r="G49" s="15" t="str">
        <f t="shared" si="15"/>
        <v>-</v>
      </c>
      <c r="H49" s="15">
        <f t="shared" si="15"/>
        <v>0.26229508196721313</v>
      </c>
      <c r="I49" s="15">
        <f t="shared" si="15"/>
        <v>3.5087719298245612E-2</v>
      </c>
      <c r="J49" s="15">
        <f t="shared" si="15"/>
        <v>0.22222222222222221</v>
      </c>
    </row>
    <row r="50" spans="2:10" ht="20.100000000000001" customHeight="1" thickBot="1" x14ac:dyDescent="0.25">
      <c r="B50" s="7" t="s">
        <v>17</v>
      </c>
      <c r="C50" s="15">
        <f t="shared" ref="C50:J50" si="16">IF(C26&gt;0,(K26-C26)/C26,"-")</f>
        <v>-1.3323983169705469E-2</v>
      </c>
      <c r="D50" s="15">
        <f t="shared" si="16"/>
        <v>9.5890410958904104E-2</v>
      </c>
      <c r="E50" s="15">
        <f t="shared" si="16"/>
        <v>-0.2</v>
      </c>
      <c r="F50" s="15">
        <f t="shared" si="16"/>
        <v>-4.3023255813953491E-2</v>
      </c>
      <c r="G50" s="15">
        <f t="shared" si="16"/>
        <v>2.6666666666666665</v>
      </c>
      <c r="H50" s="15">
        <f t="shared" si="16"/>
        <v>1.0582010582010581E-2</v>
      </c>
      <c r="I50" s="15">
        <f t="shared" si="16"/>
        <v>9.8360655737704916E-2</v>
      </c>
      <c r="J50" s="15">
        <f t="shared" si="16"/>
        <v>-0.13043478260869565</v>
      </c>
    </row>
    <row r="51" spans="2:10" ht="20.100000000000001" customHeight="1" thickBot="1" x14ac:dyDescent="0.25">
      <c r="B51" s="8" t="s">
        <v>18</v>
      </c>
      <c r="C51" s="15">
        <f t="shared" ref="C51:J51" si="17">IF(C27&gt;0,(K27-C27)/C27,"-")</f>
        <v>0.16666666666666666</v>
      </c>
      <c r="D51" s="15" t="str">
        <f t="shared" si="17"/>
        <v>-</v>
      </c>
      <c r="E51" s="15" t="str">
        <f t="shared" si="17"/>
        <v>-</v>
      </c>
      <c r="F51" s="15">
        <f t="shared" si="17"/>
        <v>0.27857142857142858</v>
      </c>
      <c r="G51" s="15" t="str">
        <f t="shared" si="17"/>
        <v>-</v>
      </c>
      <c r="H51" s="15">
        <f t="shared" si="17"/>
        <v>-0.8928571428571429</v>
      </c>
      <c r="I51" s="15">
        <f t="shared" si="17"/>
        <v>2.5</v>
      </c>
      <c r="J51" s="15" t="str">
        <f t="shared" si="17"/>
        <v>-</v>
      </c>
    </row>
    <row r="52" spans="2:10" ht="20.100000000000001" customHeight="1" thickBot="1" x14ac:dyDescent="0.25">
      <c r="B52" s="9" t="s">
        <v>19</v>
      </c>
      <c r="C52" s="16">
        <f t="shared" ref="C52:J52" si="18">IF(C28&gt;0,(K28-C28)/C28,"-")</f>
        <v>1.8516647299550347E-2</v>
      </c>
      <c r="D52" s="16">
        <f t="shared" si="18"/>
        <v>-0.42325895875591618</v>
      </c>
      <c r="E52" s="16">
        <f t="shared" si="18"/>
        <v>-0.64772727272727271</v>
      </c>
      <c r="F52" s="16">
        <f t="shared" si="18"/>
        <v>0.1443458277201046</v>
      </c>
      <c r="G52" s="16">
        <f t="shared" si="18"/>
        <v>-0.31566548881036516</v>
      </c>
      <c r="H52" s="16">
        <f t="shared" si="18"/>
        <v>-0.24587869362363921</v>
      </c>
      <c r="I52" s="16">
        <f t="shared" si="18"/>
        <v>8.5514834205933685E-2</v>
      </c>
      <c r="J52" s="16">
        <f t="shared" si="18"/>
        <v>-0.31123481781376516</v>
      </c>
    </row>
  </sheetData>
  <mergeCells count="21">
    <mergeCell ref="C32:J32"/>
    <mergeCell ref="C33:C34"/>
    <mergeCell ref="D33:D34"/>
    <mergeCell ref="E33:E34"/>
    <mergeCell ref="F33:H33"/>
    <mergeCell ref="I33:I34"/>
    <mergeCell ref="J33:J34"/>
    <mergeCell ref="M9:M10"/>
    <mergeCell ref="N9:P9"/>
    <mergeCell ref="Q9:Q10"/>
    <mergeCell ref="R9:R10"/>
    <mergeCell ref="C8:J8"/>
    <mergeCell ref="K8:R8"/>
    <mergeCell ref="C9:C10"/>
    <mergeCell ref="D9:D10"/>
    <mergeCell ref="E9:E10"/>
    <mergeCell ref="F9:H9"/>
    <mergeCell ref="I9:I10"/>
    <mergeCell ref="J9:J10"/>
    <mergeCell ref="K9:K10"/>
    <mergeCell ref="L9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9"/>
  <sheetViews>
    <sheetView topLeftCell="A9" workbookViewId="0">
      <selection activeCell="C11" sqref="C11:C27"/>
    </sheetView>
  </sheetViews>
  <sheetFormatPr baseColWidth="10" defaultRowHeight="12.75" x14ac:dyDescent="0.2"/>
  <cols>
    <col min="1" max="1" width="8.625" customWidth="1"/>
    <col min="2" max="2" width="26.375" customWidth="1"/>
    <col min="3" max="3" width="12.625" customWidth="1"/>
    <col min="4" max="4" width="15.5" bestFit="1" customWidth="1"/>
    <col min="5" max="5" width="17.375" bestFit="1" customWidth="1"/>
    <col min="6" max="6" width="25.625" customWidth="1"/>
    <col min="7" max="7" width="12.625" customWidth="1"/>
    <col min="8" max="8" width="15.5" bestFit="1" customWidth="1"/>
    <col min="9" max="9" width="17.375" bestFit="1" customWidth="1"/>
    <col min="10" max="10" width="25.625" customWidth="1"/>
    <col min="11" max="11" width="12.625" customWidth="1"/>
    <col min="12" max="12" width="15.5" bestFit="1" customWidth="1"/>
    <col min="13" max="13" width="17.375" bestFit="1" customWidth="1"/>
    <col min="14" max="14" width="25.625" customWidth="1"/>
    <col min="15" max="18" width="20.625" customWidth="1"/>
    <col min="19" max="19" width="11.875" customWidth="1"/>
  </cols>
  <sheetData>
    <row r="7" spans="1:14" ht="51" customHeight="1" x14ac:dyDescent="0.2"/>
    <row r="8" spans="1:14" ht="44.25" customHeight="1" thickBot="1" x14ac:dyDescent="0.25">
      <c r="A8" s="44"/>
      <c r="B8" s="45"/>
      <c r="C8" s="32" t="s">
        <v>109</v>
      </c>
      <c r="D8" s="33"/>
      <c r="E8" s="33"/>
      <c r="F8" s="33"/>
      <c r="G8" s="32" t="s">
        <v>110</v>
      </c>
      <c r="H8" s="33"/>
      <c r="I8" s="33"/>
      <c r="J8" s="33"/>
      <c r="K8" s="32" t="s">
        <v>111</v>
      </c>
      <c r="L8" s="33"/>
      <c r="M8" s="33"/>
      <c r="N8" s="33"/>
    </row>
    <row r="9" spans="1:14" ht="44.25" customHeight="1" thickBot="1" x14ac:dyDescent="0.25">
      <c r="A9" s="44"/>
      <c r="B9" s="46"/>
      <c r="C9" s="30" t="s">
        <v>29</v>
      </c>
      <c r="D9" s="30"/>
      <c r="E9" s="31"/>
      <c r="F9" s="27" t="s">
        <v>32</v>
      </c>
      <c r="G9" s="48" t="s">
        <v>29</v>
      </c>
      <c r="H9" s="30" t="s">
        <v>30</v>
      </c>
      <c r="I9" s="31" t="s">
        <v>31</v>
      </c>
      <c r="J9" s="27" t="s">
        <v>32</v>
      </c>
      <c r="K9" s="48" t="s">
        <v>29</v>
      </c>
      <c r="L9" s="30" t="s">
        <v>30</v>
      </c>
      <c r="M9" s="31" t="s">
        <v>31</v>
      </c>
      <c r="N9" s="27" t="s">
        <v>32</v>
      </c>
    </row>
    <row r="10" spans="1:14" ht="44.25" customHeight="1" thickBot="1" x14ac:dyDescent="0.25">
      <c r="A10" s="44"/>
      <c r="B10" s="46"/>
      <c r="C10" s="22" t="s">
        <v>33</v>
      </c>
      <c r="D10" s="22" t="s">
        <v>34</v>
      </c>
      <c r="E10" s="22" t="s">
        <v>35</v>
      </c>
      <c r="F10" s="47"/>
      <c r="G10" s="10" t="s">
        <v>33</v>
      </c>
      <c r="H10" s="10" t="s">
        <v>34</v>
      </c>
      <c r="I10" s="10" t="s">
        <v>35</v>
      </c>
      <c r="J10" s="47"/>
      <c r="K10" s="10" t="s">
        <v>33</v>
      </c>
      <c r="L10" s="10" t="s">
        <v>34</v>
      </c>
      <c r="M10" s="10" t="s">
        <v>35</v>
      </c>
      <c r="N10" s="47"/>
    </row>
    <row r="11" spans="1:14" ht="20.100000000000001" customHeight="1" thickBot="1" x14ac:dyDescent="0.25">
      <c r="B11" s="5" t="s">
        <v>2</v>
      </c>
      <c r="C11" s="12">
        <v>602</v>
      </c>
      <c r="D11" s="12">
        <v>475</v>
      </c>
      <c r="E11" s="12">
        <v>127</v>
      </c>
      <c r="F11" s="15">
        <f>+C11/'Evolución Denuncias'!C11</f>
        <v>7.4643521388716674E-2</v>
      </c>
      <c r="G11" s="12">
        <v>552</v>
      </c>
      <c r="H11" s="12">
        <v>404</v>
      </c>
      <c r="I11" s="12">
        <v>148</v>
      </c>
      <c r="J11" s="15">
        <f>+G11/'Evolución Denuncias'!K11</f>
        <v>6.6378066378066383E-2</v>
      </c>
      <c r="K11" s="15">
        <f t="shared" ref="K11:M28" si="0">IF(C11&gt;0,(G11-C11)/C11,"-")</f>
        <v>-8.3056478405315617E-2</v>
      </c>
      <c r="L11" s="15">
        <f t="shared" si="0"/>
        <v>-0.14947368421052631</v>
      </c>
      <c r="M11" s="15">
        <f t="shared" si="0"/>
        <v>0.16535433070866143</v>
      </c>
      <c r="N11" s="15">
        <f>+(J11-F11)/F11</f>
        <v>-0.11073238315763223</v>
      </c>
    </row>
    <row r="12" spans="1:14" ht="20.100000000000001" customHeight="1" thickBot="1" x14ac:dyDescent="0.25">
      <c r="B12" s="6" t="s">
        <v>3</v>
      </c>
      <c r="C12" s="12">
        <v>127</v>
      </c>
      <c r="D12" s="12">
        <v>80</v>
      </c>
      <c r="E12" s="12">
        <v>47</v>
      </c>
      <c r="F12" s="15">
        <f>+C12/'Evolución Denuncias'!C12</f>
        <v>0.14614499424626007</v>
      </c>
      <c r="G12" s="12">
        <v>26</v>
      </c>
      <c r="H12" s="12">
        <v>16</v>
      </c>
      <c r="I12" s="12">
        <v>10</v>
      </c>
      <c r="J12" s="15">
        <f>+G12/'Evolución Denuncias'!K12</f>
        <v>2.323503127792672E-2</v>
      </c>
      <c r="K12" s="15">
        <f t="shared" si="0"/>
        <v>-0.79527559055118113</v>
      </c>
      <c r="L12" s="15">
        <f t="shared" si="0"/>
        <v>-0.8</v>
      </c>
      <c r="M12" s="15">
        <f t="shared" si="0"/>
        <v>-0.78723404255319152</v>
      </c>
      <c r="N12" s="15">
        <f t="shared" ref="N12:N28" si="1">+(J12-F12)/F12</f>
        <v>-0.84101384109828092</v>
      </c>
    </row>
    <row r="13" spans="1:14" ht="20.100000000000001" customHeight="1" thickBot="1" x14ac:dyDescent="0.25">
      <c r="B13" s="6" t="s">
        <v>4</v>
      </c>
      <c r="C13" s="12">
        <v>125</v>
      </c>
      <c r="D13" s="12">
        <v>102</v>
      </c>
      <c r="E13" s="12">
        <v>23</v>
      </c>
      <c r="F13" s="15">
        <f>+C13/'Evolución Denuncias'!C13</f>
        <v>0.15625</v>
      </c>
      <c r="G13" s="12">
        <v>134</v>
      </c>
      <c r="H13" s="12">
        <v>104</v>
      </c>
      <c r="I13" s="12">
        <v>30</v>
      </c>
      <c r="J13" s="15">
        <f>+G13/'Evolución Denuncias'!K13</f>
        <v>0.18059299191374664</v>
      </c>
      <c r="K13" s="15">
        <f t="shared" si="0"/>
        <v>7.1999999999999995E-2</v>
      </c>
      <c r="L13" s="15">
        <f t="shared" si="0"/>
        <v>1.9607843137254902E-2</v>
      </c>
      <c r="M13" s="15">
        <f t="shared" si="0"/>
        <v>0.30434782608695654</v>
      </c>
      <c r="N13" s="15">
        <f t="shared" si="1"/>
        <v>0.15579514824797852</v>
      </c>
    </row>
    <row r="14" spans="1:14" ht="20.100000000000001" customHeight="1" thickBot="1" x14ac:dyDescent="0.25">
      <c r="B14" s="6" t="s">
        <v>5</v>
      </c>
      <c r="C14" s="12">
        <v>120</v>
      </c>
      <c r="D14" s="12">
        <v>85</v>
      </c>
      <c r="E14" s="12">
        <v>35</v>
      </c>
      <c r="F14" s="15">
        <f>+C14/'Evolución Denuncias'!C14</f>
        <v>0.10256410256410256</v>
      </c>
      <c r="G14" s="12">
        <v>102</v>
      </c>
      <c r="H14" s="12">
        <v>72</v>
      </c>
      <c r="I14" s="12">
        <v>30</v>
      </c>
      <c r="J14" s="15">
        <f>+G14/'Evolución Denuncias'!K14</f>
        <v>8.4858569051580693E-2</v>
      </c>
      <c r="K14" s="15">
        <f t="shared" si="0"/>
        <v>-0.15</v>
      </c>
      <c r="L14" s="15">
        <f t="shared" si="0"/>
        <v>-0.15294117647058825</v>
      </c>
      <c r="M14" s="15">
        <f t="shared" si="0"/>
        <v>-0.14285714285714285</v>
      </c>
      <c r="N14" s="15">
        <f t="shared" si="1"/>
        <v>-0.17262895174708823</v>
      </c>
    </row>
    <row r="15" spans="1:14" ht="20.100000000000001" customHeight="1" thickBot="1" x14ac:dyDescent="0.25">
      <c r="B15" s="6" t="s">
        <v>6</v>
      </c>
      <c r="C15" s="12">
        <v>233</v>
      </c>
      <c r="D15" s="12">
        <v>167</v>
      </c>
      <c r="E15" s="12">
        <v>66</v>
      </c>
      <c r="F15" s="15">
        <f>+C15/'Evolución Denuncias'!C15</f>
        <v>0.11089957163255593</v>
      </c>
      <c r="G15" s="12">
        <v>342</v>
      </c>
      <c r="H15" s="12">
        <v>228</v>
      </c>
      <c r="I15" s="12">
        <v>114</v>
      </c>
      <c r="J15" s="15">
        <f>+G15/'Evolución Denuncias'!K15</f>
        <v>0.15227070347284061</v>
      </c>
      <c r="K15" s="15">
        <f t="shared" si="0"/>
        <v>0.46781115879828328</v>
      </c>
      <c r="L15" s="15">
        <f t="shared" si="0"/>
        <v>0.3652694610778443</v>
      </c>
      <c r="M15" s="15">
        <f t="shared" si="0"/>
        <v>0.72727272727272729</v>
      </c>
      <c r="N15" s="15">
        <f t="shared" si="1"/>
        <v>0.37305042058557131</v>
      </c>
    </row>
    <row r="16" spans="1:14" ht="20.100000000000001" customHeight="1" thickBot="1" x14ac:dyDescent="0.25">
      <c r="B16" s="6" t="s">
        <v>7</v>
      </c>
      <c r="C16" s="12">
        <v>32</v>
      </c>
      <c r="D16" s="12">
        <v>23</v>
      </c>
      <c r="E16" s="12">
        <v>9</v>
      </c>
      <c r="F16" s="15">
        <f>+C16/'Evolución Denuncias'!C16</f>
        <v>6.1420345489443376E-2</v>
      </c>
      <c r="G16" s="12">
        <v>20</v>
      </c>
      <c r="H16" s="12">
        <v>14</v>
      </c>
      <c r="I16" s="12">
        <v>6</v>
      </c>
      <c r="J16" s="15">
        <f>+G16/'Evolución Denuncias'!K16</f>
        <v>4.4247787610619468E-2</v>
      </c>
      <c r="K16" s="15">
        <f t="shared" si="0"/>
        <v>-0.375</v>
      </c>
      <c r="L16" s="15">
        <f t="shared" si="0"/>
        <v>-0.39130434782608697</v>
      </c>
      <c r="M16" s="15">
        <f t="shared" si="0"/>
        <v>-0.33333333333333331</v>
      </c>
      <c r="N16" s="15">
        <f t="shared" si="1"/>
        <v>-0.27959070796460178</v>
      </c>
    </row>
    <row r="17" spans="2:14" ht="20.100000000000001" customHeight="1" thickBot="1" x14ac:dyDescent="0.25">
      <c r="B17" s="6" t="s">
        <v>8</v>
      </c>
      <c r="C17" s="12">
        <v>323</v>
      </c>
      <c r="D17" s="12">
        <v>283</v>
      </c>
      <c r="E17" s="12">
        <v>40</v>
      </c>
      <c r="F17" s="15">
        <f>+C17/'Evolución Denuncias'!C17</f>
        <v>0.25881410256410259</v>
      </c>
      <c r="G17" s="12">
        <v>101</v>
      </c>
      <c r="H17" s="12">
        <v>74</v>
      </c>
      <c r="I17" s="12">
        <v>27</v>
      </c>
      <c r="J17" s="15">
        <f>+G17/'Evolución Denuncias'!K17</f>
        <v>7.5882794891059355E-2</v>
      </c>
      <c r="K17" s="15">
        <f t="shared" si="0"/>
        <v>-0.68730650154798767</v>
      </c>
      <c r="L17" s="15">
        <f t="shared" si="0"/>
        <v>-0.7385159010600707</v>
      </c>
      <c r="M17" s="15">
        <f t="shared" si="0"/>
        <v>-0.32500000000000001</v>
      </c>
      <c r="N17" s="15">
        <f t="shared" si="1"/>
        <v>-0.70680579559120094</v>
      </c>
    </row>
    <row r="18" spans="2:14" ht="20.100000000000001" customHeight="1" thickBot="1" x14ac:dyDescent="0.25">
      <c r="B18" s="6" t="s">
        <v>9</v>
      </c>
      <c r="C18" s="12">
        <v>85</v>
      </c>
      <c r="D18" s="12">
        <v>51</v>
      </c>
      <c r="E18" s="12">
        <v>34</v>
      </c>
      <c r="F18" s="15">
        <f>+C18/'Evolución Denuncias'!C18</f>
        <v>6.6458170445660672E-2</v>
      </c>
      <c r="G18" s="12">
        <v>88</v>
      </c>
      <c r="H18" s="12">
        <v>61</v>
      </c>
      <c r="I18" s="12">
        <v>27</v>
      </c>
      <c r="J18" s="15">
        <f>+G18/'Evolución Denuncias'!K18</f>
        <v>6.0109289617486336E-2</v>
      </c>
      <c r="K18" s="15">
        <f t="shared" si="0"/>
        <v>3.5294117647058823E-2</v>
      </c>
      <c r="L18" s="15">
        <f t="shared" si="0"/>
        <v>0.19607843137254902</v>
      </c>
      <c r="M18" s="15">
        <f t="shared" si="0"/>
        <v>-0.20588235294117646</v>
      </c>
      <c r="N18" s="15">
        <f t="shared" si="1"/>
        <v>-9.5531983285117361E-2</v>
      </c>
    </row>
    <row r="19" spans="2:14" ht="20.100000000000001" customHeight="1" thickBot="1" x14ac:dyDescent="0.25">
      <c r="B19" s="6" t="s">
        <v>10</v>
      </c>
      <c r="C19" s="12">
        <v>575</v>
      </c>
      <c r="D19" s="12">
        <v>331</v>
      </c>
      <c r="E19" s="12">
        <v>244</v>
      </c>
      <c r="F19" s="15">
        <f>+C19/'Evolución Denuncias'!C19</f>
        <v>0.10017421602787456</v>
      </c>
      <c r="G19" s="12">
        <v>602</v>
      </c>
      <c r="H19" s="12">
        <v>345</v>
      </c>
      <c r="I19" s="12">
        <v>257</v>
      </c>
      <c r="J19" s="15">
        <f>+G19/'Evolución Denuncias'!K19</f>
        <v>0.11088598268557745</v>
      </c>
      <c r="K19" s="15">
        <f t="shared" si="0"/>
        <v>4.6956521739130432E-2</v>
      </c>
      <c r="L19" s="15">
        <f t="shared" si="0"/>
        <v>4.2296072507552872E-2</v>
      </c>
      <c r="M19" s="15">
        <f t="shared" si="0"/>
        <v>5.3278688524590161E-2</v>
      </c>
      <c r="N19" s="15">
        <f t="shared" si="1"/>
        <v>0.1069313749829819</v>
      </c>
    </row>
    <row r="20" spans="2:14" ht="20.100000000000001" customHeight="1" thickBot="1" x14ac:dyDescent="0.25">
      <c r="B20" s="6" t="s">
        <v>11</v>
      </c>
      <c r="C20" s="12">
        <v>708</v>
      </c>
      <c r="D20" s="12">
        <v>421</v>
      </c>
      <c r="E20" s="12">
        <v>287</v>
      </c>
      <c r="F20" s="15">
        <f>+C20/'Evolución Denuncias'!C20</f>
        <v>0.13196644920782852</v>
      </c>
      <c r="G20" s="12">
        <v>530</v>
      </c>
      <c r="H20" s="12">
        <v>337</v>
      </c>
      <c r="I20" s="12">
        <v>193</v>
      </c>
      <c r="J20" s="15">
        <f>+G20/'Evolución Denuncias'!K20</f>
        <v>9.4205474582296486E-2</v>
      </c>
      <c r="K20" s="15">
        <f t="shared" si="0"/>
        <v>-0.25141242937853109</v>
      </c>
      <c r="L20" s="15">
        <f t="shared" si="0"/>
        <v>-0.1995249406175772</v>
      </c>
      <c r="M20" s="15">
        <f t="shared" si="0"/>
        <v>-0.32752613240418116</v>
      </c>
      <c r="N20" s="15">
        <f t="shared" si="1"/>
        <v>-0.28614071873725899</v>
      </c>
    </row>
    <row r="21" spans="2:14" ht="20.100000000000001" customHeight="1" thickBot="1" x14ac:dyDescent="0.25">
      <c r="B21" s="6" t="s">
        <v>12</v>
      </c>
      <c r="C21" s="12">
        <v>26</v>
      </c>
      <c r="D21" s="12">
        <v>20</v>
      </c>
      <c r="E21" s="12">
        <v>6</v>
      </c>
      <c r="F21" s="15">
        <f>+C21/'Evolución Denuncias'!C21</f>
        <v>4.2622950819672129E-2</v>
      </c>
      <c r="G21" s="12">
        <v>23</v>
      </c>
      <c r="H21" s="12">
        <v>19</v>
      </c>
      <c r="I21" s="12">
        <v>4</v>
      </c>
      <c r="J21" s="15">
        <f>+G21/'Evolución Denuncias'!K21</f>
        <v>3.8142620232172471E-2</v>
      </c>
      <c r="K21" s="15">
        <f t="shared" si="0"/>
        <v>-0.11538461538461539</v>
      </c>
      <c r="L21" s="15">
        <f t="shared" si="0"/>
        <v>-0.05</v>
      </c>
      <c r="M21" s="15">
        <f t="shared" si="0"/>
        <v>-0.33333333333333331</v>
      </c>
      <c r="N21" s="15">
        <f t="shared" si="1"/>
        <v>-0.10511544839903043</v>
      </c>
    </row>
    <row r="22" spans="2:14" ht="20.100000000000001" customHeight="1" thickBot="1" x14ac:dyDescent="0.25">
      <c r="B22" s="6" t="s">
        <v>13</v>
      </c>
      <c r="C22" s="12">
        <v>76</v>
      </c>
      <c r="D22" s="12">
        <v>63</v>
      </c>
      <c r="E22" s="12">
        <v>13</v>
      </c>
      <c r="F22" s="15">
        <f>+C22/'Evolución Denuncias'!C22</f>
        <v>6.0606060606060608E-2</v>
      </c>
      <c r="G22" s="12">
        <v>75</v>
      </c>
      <c r="H22" s="12">
        <v>60</v>
      </c>
      <c r="I22" s="12">
        <v>15</v>
      </c>
      <c r="J22" s="15">
        <f>+G22/'Evolución Denuncias'!K22</f>
        <v>4.3202764976958526E-2</v>
      </c>
      <c r="K22" s="15">
        <f t="shared" si="0"/>
        <v>-1.3157894736842105E-2</v>
      </c>
      <c r="L22" s="15">
        <f t="shared" si="0"/>
        <v>-4.7619047619047616E-2</v>
      </c>
      <c r="M22" s="15">
        <f t="shared" si="0"/>
        <v>0.15384615384615385</v>
      </c>
      <c r="N22" s="15">
        <f t="shared" si="1"/>
        <v>-0.28715437788018433</v>
      </c>
    </row>
    <row r="23" spans="2:14" ht="20.100000000000001" customHeight="1" thickBot="1" x14ac:dyDescent="0.25">
      <c r="B23" s="6" t="s">
        <v>14</v>
      </c>
      <c r="C23" s="12">
        <v>726</v>
      </c>
      <c r="D23" s="12">
        <v>389</v>
      </c>
      <c r="E23" s="12">
        <v>337</v>
      </c>
      <c r="F23" s="15">
        <f>+C23/'Evolución Denuncias'!C23</f>
        <v>0.11289068574094231</v>
      </c>
      <c r="G23" s="12">
        <v>839</v>
      </c>
      <c r="H23" s="12">
        <v>487</v>
      </c>
      <c r="I23" s="12">
        <v>352</v>
      </c>
      <c r="J23" s="15">
        <f>+G23/'Evolución Denuncias'!K23</f>
        <v>0.12963535228677381</v>
      </c>
      <c r="K23" s="15">
        <f t="shared" si="0"/>
        <v>0.15564738292011018</v>
      </c>
      <c r="L23" s="15">
        <f t="shared" si="0"/>
        <v>0.25192802056555269</v>
      </c>
      <c r="M23" s="15">
        <f t="shared" si="0"/>
        <v>4.4510385756676561E-2</v>
      </c>
      <c r="N23" s="15">
        <f t="shared" si="1"/>
        <v>0.14832637817664235</v>
      </c>
    </row>
    <row r="24" spans="2:14" ht="20.100000000000001" customHeight="1" thickBot="1" x14ac:dyDescent="0.25">
      <c r="B24" s="6" t="s">
        <v>15</v>
      </c>
      <c r="C24" s="12">
        <v>210</v>
      </c>
      <c r="D24" s="12">
        <v>141</v>
      </c>
      <c r="E24" s="12">
        <v>69</v>
      </c>
      <c r="F24" s="15">
        <f>+C24/'Evolución Denuncias'!C24</f>
        <v>0.10057471264367816</v>
      </c>
      <c r="G24" s="12">
        <v>82</v>
      </c>
      <c r="H24" s="12">
        <v>56</v>
      </c>
      <c r="I24" s="12">
        <v>26</v>
      </c>
      <c r="J24" s="15">
        <f>+G24/'Evolución Denuncias'!K24</f>
        <v>5.4996646545942322E-2</v>
      </c>
      <c r="K24" s="15">
        <f t="shared" si="0"/>
        <v>-0.60952380952380958</v>
      </c>
      <c r="L24" s="15">
        <f t="shared" si="0"/>
        <v>-0.6028368794326241</v>
      </c>
      <c r="M24" s="15">
        <f t="shared" si="0"/>
        <v>-0.62318840579710144</v>
      </c>
      <c r="N24" s="15">
        <f t="shared" si="1"/>
        <v>-0.45317620005748777</v>
      </c>
    </row>
    <row r="25" spans="2:14" ht="20.100000000000001" customHeight="1" thickBot="1" x14ac:dyDescent="0.25">
      <c r="B25" s="6" t="s">
        <v>16</v>
      </c>
      <c r="C25" s="12">
        <v>72</v>
      </c>
      <c r="D25" s="12">
        <v>30</v>
      </c>
      <c r="E25" s="12">
        <v>42</v>
      </c>
      <c r="F25" s="15">
        <f>+C25/'Evolución Denuncias'!C25</f>
        <v>0.16179775280898875</v>
      </c>
      <c r="G25" s="12">
        <v>31</v>
      </c>
      <c r="H25" s="12">
        <v>18</v>
      </c>
      <c r="I25" s="12">
        <v>13</v>
      </c>
      <c r="J25" s="15">
        <f>+G25/'Evolución Denuncias'!K25</f>
        <v>6.458333333333334E-2</v>
      </c>
      <c r="K25" s="15">
        <f t="shared" si="0"/>
        <v>-0.56944444444444442</v>
      </c>
      <c r="L25" s="15">
        <f t="shared" si="0"/>
        <v>-0.4</v>
      </c>
      <c r="M25" s="15">
        <f t="shared" si="0"/>
        <v>-0.69047619047619047</v>
      </c>
      <c r="N25" s="15">
        <f t="shared" si="1"/>
        <v>-0.60083912037037035</v>
      </c>
    </row>
    <row r="26" spans="2:14" ht="20.100000000000001" customHeight="1" thickBot="1" x14ac:dyDescent="0.25">
      <c r="B26" s="7" t="s">
        <v>17</v>
      </c>
      <c r="C26" s="12">
        <v>172</v>
      </c>
      <c r="D26" s="12">
        <v>97</v>
      </c>
      <c r="E26" s="12">
        <v>75</v>
      </c>
      <c r="F26" s="15">
        <f>+C26/'Evolución Denuncias'!C26</f>
        <v>0.12061711079943899</v>
      </c>
      <c r="G26" s="12">
        <v>192</v>
      </c>
      <c r="H26" s="12">
        <v>116</v>
      </c>
      <c r="I26" s="12">
        <v>76</v>
      </c>
      <c r="J26" s="15">
        <f>+G26/'Evolución Denuncias'!K26</f>
        <v>0.13646055437100213</v>
      </c>
      <c r="K26" s="15">
        <f t="shared" si="0"/>
        <v>0.11627906976744186</v>
      </c>
      <c r="L26" s="15">
        <f t="shared" si="0"/>
        <v>0.19587628865979381</v>
      </c>
      <c r="M26" s="15">
        <f t="shared" si="0"/>
        <v>1.3333333333333334E-2</v>
      </c>
      <c r="N26" s="15">
        <f t="shared" si="1"/>
        <v>0.13135320077354096</v>
      </c>
    </row>
    <row r="27" spans="2:14" ht="20.100000000000001" customHeight="1" thickBot="1" x14ac:dyDescent="0.25">
      <c r="B27" s="8" t="s">
        <v>18</v>
      </c>
      <c r="C27" s="12">
        <v>19</v>
      </c>
      <c r="D27" s="12">
        <v>9</v>
      </c>
      <c r="E27" s="12">
        <v>10</v>
      </c>
      <c r="F27" s="15">
        <f>+C27/'Evolución Denuncias'!C27</f>
        <v>0.10919540229885058</v>
      </c>
      <c r="G27" s="12">
        <v>20</v>
      </c>
      <c r="H27" s="12">
        <v>10</v>
      </c>
      <c r="I27" s="12">
        <v>10</v>
      </c>
      <c r="J27" s="15">
        <f>+G27/'Evolución Denuncias'!K27</f>
        <v>9.8522167487684734E-2</v>
      </c>
      <c r="K27" s="15">
        <f t="shared" si="0"/>
        <v>5.2631578947368418E-2</v>
      </c>
      <c r="L27" s="15">
        <f t="shared" si="0"/>
        <v>0.1111111111111111</v>
      </c>
      <c r="M27" s="15">
        <f t="shared" si="0"/>
        <v>0</v>
      </c>
      <c r="N27" s="15">
        <f t="shared" si="1"/>
        <v>-9.7744360902255648E-2</v>
      </c>
    </row>
    <row r="28" spans="2:14" ht="20.100000000000001" customHeight="1" thickBot="1" x14ac:dyDescent="0.25">
      <c r="B28" s="9" t="s">
        <v>19</v>
      </c>
      <c r="C28" s="13">
        <f>SUM(C11:C27)</f>
        <v>4231</v>
      </c>
      <c r="D28" s="13">
        <f t="shared" ref="D28:E28" si="2">SUM(D11:D27)</f>
        <v>2767</v>
      </c>
      <c r="E28" s="13">
        <f t="shared" si="2"/>
        <v>1464</v>
      </c>
      <c r="F28" s="16">
        <f>+C28/'Evolución Denuncias'!C28</f>
        <v>0.10688122063355732</v>
      </c>
      <c r="G28" s="13">
        <f>SUM(G11:G27)</f>
        <v>3759</v>
      </c>
      <c r="H28" s="13">
        <f t="shared" ref="H28:I28" si="3">SUM(H11:H27)</f>
        <v>2421</v>
      </c>
      <c r="I28" s="13">
        <f t="shared" si="3"/>
        <v>1338</v>
      </c>
      <c r="J28" s="16">
        <f>+G28/'Evolución Denuncias'!K28</f>
        <v>9.3231478955331237E-2</v>
      </c>
      <c r="K28" s="16">
        <f t="shared" si="0"/>
        <v>-0.11155755140628693</v>
      </c>
      <c r="L28" s="16">
        <f t="shared" si="0"/>
        <v>-0.12504517528008674</v>
      </c>
      <c r="M28" s="16">
        <f t="shared" si="0"/>
        <v>-8.6065573770491802E-2</v>
      </c>
      <c r="N28" s="16">
        <f t="shared" si="1"/>
        <v>-0.12770944790221167</v>
      </c>
    </row>
    <row r="29" spans="2:14" x14ac:dyDescent="0.2">
      <c r="C29" s="23"/>
      <c r="D29" s="23"/>
      <c r="E29" s="23"/>
      <c r="G29" s="23"/>
      <c r="H29" s="23"/>
      <c r="I29" s="23"/>
    </row>
  </sheetData>
  <mergeCells count="10">
    <mergeCell ref="A8:B10"/>
    <mergeCell ref="J9:J10"/>
    <mergeCell ref="C8:F8"/>
    <mergeCell ref="G8:J8"/>
    <mergeCell ref="K8:N8"/>
    <mergeCell ref="C9:E9"/>
    <mergeCell ref="F9:F10"/>
    <mergeCell ref="G9:I9"/>
    <mergeCell ref="K9:M9"/>
    <mergeCell ref="N9:N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29"/>
  <sheetViews>
    <sheetView topLeftCell="A9" workbookViewId="0">
      <selection activeCell="C11" sqref="C11:C27"/>
    </sheetView>
  </sheetViews>
  <sheetFormatPr baseColWidth="10" defaultRowHeight="12.75" x14ac:dyDescent="0.2"/>
  <cols>
    <col min="1" max="1" width="8.625" customWidth="1"/>
    <col min="2" max="2" width="23.5" bestFit="1" customWidth="1"/>
    <col min="3" max="3" width="20.625" customWidth="1"/>
    <col min="4" max="4" width="12.875" customWidth="1"/>
    <col min="5" max="5" width="13.125" bestFit="1" customWidth="1"/>
    <col min="6" max="6" width="18.625" bestFit="1" customWidth="1"/>
    <col min="7" max="7" width="11.375" bestFit="1" customWidth="1"/>
    <col min="8" max="8" width="13.125" bestFit="1" customWidth="1"/>
    <col min="9" max="9" width="18.625" bestFit="1" customWidth="1"/>
    <col min="10" max="10" width="14.375" customWidth="1"/>
    <col min="11" max="11" width="14.125" customWidth="1"/>
    <col min="12" max="18" width="20.625" customWidth="1"/>
    <col min="19" max="19" width="11.875" customWidth="1"/>
  </cols>
  <sheetData>
    <row r="8" spans="2:11" ht="49.5" customHeight="1" x14ac:dyDescent="0.2"/>
    <row r="9" spans="2:11" ht="44.25" customHeight="1" thickBot="1" x14ac:dyDescent="0.25">
      <c r="C9" s="32" t="s">
        <v>109</v>
      </c>
      <c r="D9" s="33"/>
      <c r="E9" s="33"/>
      <c r="F9" s="32" t="s">
        <v>110</v>
      </c>
      <c r="G9" s="33"/>
      <c r="H9" s="33"/>
      <c r="I9" s="32" t="s">
        <v>111</v>
      </c>
      <c r="J9" s="33"/>
      <c r="K9" s="33"/>
    </row>
    <row r="10" spans="2:11" ht="44.25" customHeight="1" thickBot="1" x14ac:dyDescent="0.25">
      <c r="C10" s="11" t="s">
        <v>36</v>
      </c>
      <c r="D10" s="11" t="s">
        <v>37</v>
      </c>
      <c r="E10" s="11" t="s">
        <v>38</v>
      </c>
      <c r="F10" s="11" t="s">
        <v>36</v>
      </c>
      <c r="G10" s="11" t="s">
        <v>37</v>
      </c>
      <c r="H10" s="11" t="s">
        <v>38</v>
      </c>
      <c r="I10" s="11" t="s">
        <v>36</v>
      </c>
      <c r="J10" s="11" t="s">
        <v>37</v>
      </c>
      <c r="K10" s="11" t="s">
        <v>38</v>
      </c>
    </row>
    <row r="11" spans="2:11" ht="20.100000000000001" customHeight="1" thickBot="1" x14ac:dyDescent="0.25">
      <c r="B11" s="5" t="s">
        <v>2</v>
      </c>
      <c r="C11" s="12">
        <v>8007</v>
      </c>
      <c r="D11" s="12">
        <v>6390</v>
      </c>
      <c r="E11" s="12">
        <v>1617</v>
      </c>
      <c r="F11" s="12">
        <v>8129</v>
      </c>
      <c r="G11" s="12">
        <v>6266</v>
      </c>
      <c r="H11" s="12">
        <v>1863</v>
      </c>
      <c r="I11" s="15">
        <f>IF(C11&gt;0,(F11-C11)/C11,"-")</f>
        <v>1.5236667915573873E-2</v>
      </c>
      <c r="J11" s="15">
        <f>IF(D11&gt;0,(G11-D11)/D11,"-")</f>
        <v>-1.9405320813771519E-2</v>
      </c>
      <c r="K11" s="15">
        <f>IF(E11&gt;0,(H11-E11)/E11,"-")</f>
        <v>0.15213358070500926</v>
      </c>
    </row>
    <row r="12" spans="2:11" ht="20.100000000000001" customHeight="1" thickBot="1" x14ac:dyDescent="0.25">
      <c r="B12" s="6" t="s">
        <v>3</v>
      </c>
      <c r="C12" s="12">
        <v>877</v>
      </c>
      <c r="D12" s="12">
        <v>584</v>
      </c>
      <c r="E12" s="12">
        <v>293</v>
      </c>
      <c r="F12" s="12">
        <v>919</v>
      </c>
      <c r="G12" s="12">
        <v>541</v>
      </c>
      <c r="H12" s="12">
        <v>378</v>
      </c>
      <c r="I12" s="15">
        <f t="shared" ref="I12:K28" si="0">IF(C12&gt;0,(F12-C12)/C12,"-")</f>
        <v>4.789053591790194E-2</v>
      </c>
      <c r="J12" s="15">
        <f t="shared" si="0"/>
        <v>-7.3630136986301373E-2</v>
      </c>
      <c r="K12" s="15">
        <f t="shared" si="0"/>
        <v>0.29010238907849828</v>
      </c>
    </row>
    <row r="13" spans="2:11" ht="20.100000000000001" customHeight="1" thickBot="1" x14ac:dyDescent="0.25">
      <c r="B13" s="6" t="s">
        <v>4</v>
      </c>
      <c r="C13" s="12">
        <v>657</v>
      </c>
      <c r="D13" s="12">
        <v>525</v>
      </c>
      <c r="E13" s="12">
        <v>132</v>
      </c>
      <c r="F13" s="12">
        <v>655</v>
      </c>
      <c r="G13" s="12">
        <v>507</v>
      </c>
      <c r="H13" s="12">
        <v>148</v>
      </c>
      <c r="I13" s="15">
        <f t="shared" si="0"/>
        <v>-3.0441400304414001E-3</v>
      </c>
      <c r="J13" s="15">
        <f t="shared" si="0"/>
        <v>-3.4285714285714287E-2</v>
      </c>
      <c r="K13" s="15">
        <f t="shared" si="0"/>
        <v>0.12121212121212122</v>
      </c>
    </row>
    <row r="14" spans="2:11" ht="20.100000000000001" customHeight="1" thickBot="1" x14ac:dyDescent="0.25">
      <c r="B14" s="6" t="s">
        <v>5</v>
      </c>
      <c r="C14" s="12">
        <v>1233</v>
      </c>
      <c r="D14" s="12">
        <v>708</v>
      </c>
      <c r="E14" s="12">
        <v>525</v>
      </c>
      <c r="F14" s="12">
        <v>1338</v>
      </c>
      <c r="G14" s="12">
        <v>783</v>
      </c>
      <c r="H14" s="12">
        <v>555</v>
      </c>
      <c r="I14" s="15">
        <f t="shared" si="0"/>
        <v>8.5158150851581502E-2</v>
      </c>
      <c r="J14" s="15">
        <f t="shared" si="0"/>
        <v>0.1059322033898305</v>
      </c>
      <c r="K14" s="15">
        <f t="shared" si="0"/>
        <v>5.7142857142857141E-2</v>
      </c>
    </row>
    <row r="15" spans="2:11" ht="20.100000000000001" customHeight="1" thickBot="1" x14ac:dyDescent="0.25">
      <c r="B15" s="6" t="s">
        <v>6</v>
      </c>
      <c r="C15" s="12">
        <v>2160</v>
      </c>
      <c r="D15" s="12">
        <v>1746</v>
      </c>
      <c r="E15" s="12">
        <v>414</v>
      </c>
      <c r="F15" s="12">
        <v>2254</v>
      </c>
      <c r="G15" s="12">
        <v>1793</v>
      </c>
      <c r="H15" s="12">
        <v>461</v>
      </c>
      <c r="I15" s="15">
        <f t="shared" si="0"/>
        <v>4.3518518518518519E-2</v>
      </c>
      <c r="J15" s="15">
        <f t="shared" si="0"/>
        <v>2.6918671248568157E-2</v>
      </c>
      <c r="K15" s="15">
        <f t="shared" si="0"/>
        <v>0.11352657004830918</v>
      </c>
    </row>
    <row r="16" spans="2:11" ht="20.100000000000001" customHeight="1" thickBot="1" x14ac:dyDescent="0.25">
      <c r="B16" s="6" t="s">
        <v>7</v>
      </c>
      <c r="C16" s="12">
        <v>519</v>
      </c>
      <c r="D16" s="12">
        <v>455</v>
      </c>
      <c r="E16" s="12">
        <v>64</v>
      </c>
      <c r="F16" s="12">
        <v>435</v>
      </c>
      <c r="G16" s="12">
        <v>361</v>
      </c>
      <c r="H16" s="12">
        <v>74</v>
      </c>
      <c r="I16" s="15">
        <f t="shared" si="0"/>
        <v>-0.16184971098265896</v>
      </c>
      <c r="J16" s="15">
        <f t="shared" si="0"/>
        <v>-0.20659340659340658</v>
      </c>
      <c r="K16" s="15">
        <f t="shared" si="0"/>
        <v>0.15625</v>
      </c>
    </row>
    <row r="17" spans="2:12" ht="20.100000000000001" customHeight="1" thickBot="1" x14ac:dyDescent="0.25">
      <c r="B17" s="6" t="s">
        <v>8</v>
      </c>
      <c r="C17" s="12">
        <v>1200</v>
      </c>
      <c r="D17" s="12">
        <v>974</v>
      </c>
      <c r="E17" s="12">
        <v>226</v>
      </c>
      <c r="F17" s="12">
        <v>1227</v>
      </c>
      <c r="G17" s="12">
        <v>893</v>
      </c>
      <c r="H17" s="12">
        <v>334</v>
      </c>
      <c r="I17" s="15">
        <f t="shared" si="0"/>
        <v>2.2499999999999999E-2</v>
      </c>
      <c r="J17" s="15">
        <f t="shared" si="0"/>
        <v>-8.3162217659137574E-2</v>
      </c>
      <c r="K17" s="15">
        <f t="shared" si="0"/>
        <v>0.47787610619469029</v>
      </c>
    </row>
    <row r="18" spans="2:12" ht="20.100000000000001" customHeight="1" thickBot="1" x14ac:dyDescent="0.25">
      <c r="B18" s="6" t="s">
        <v>9</v>
      </c>
      <c r="C18" s="12">
        <v>1238</v>
      </c>
      <c r="D18" s="12">
        <v>933</v>
      </c>
      <c r="E18" s="12">
        <v>305</v>
      </c>
      <c r="F18" s="12">
        <v>1394</v>
      </c>
      <c r="G18" s="12">
        <v>940</v>
      </c>
      <c r="H18" s="12">
        <v>454</v>
      </c>
      <c r="I18" s="15">
        <f t="shared" si="0"/>
        <v>0.12600969305331181</v>
      </c>
      <c r="J18" s="15">
        <f t="shared" si="0"/>
        <v>7.502679528403001E-3</v>
      </c>
      <c r="K18" s="15">
        <f t="shared" si="0"/>
        <v>0.4885245901639344</v>
      </c>
    </row>
    <row r="19" spans="2:12" ht="20.100000000000001" customHeight="1" thickBot="1" x14ac:dyDescent="0.25">
      <c r="B19" s="6" t="s">
        <v>10</v>
      </c>
      <c r="C19" s="12">
        <v>5269</v>
      </c>
      <c r="D19" s="12">
        <v>3255</v>
      </c>
      <c r="E19" s="12">
        <v>2014</v>
      </c>
      <c r="F19" s="12">
        <v>5074</v>
      </c>
      <c r="G19" s="12">
        <v>3003</v>
      </c>
      <c r="H19" s="12">
        <v>2071</v>
      </c>
      <c r="I19" s="15">
        <f t="shared" si="0"/>
        <v>-3.7008920098690452E-2</v>
      </c>
      <c r="J19" s="15">
        <f t="shared" si="0"/>
        <v>-7.7419354838709681E-2</v>
      </c>
      <c r="K19" s="15">
        <f t="shared" si="0"/>
        <v>2.8301886792452831E-2</v>
      </c>
    </row>
    <row r="20" spans="2:12" ht="20.100000000000001" customHeight="1" thickBot="1" x14ac:dyDescent="0.25">
      <c r="B20" s="6" t="s">
        <v>11</v>
      </c>
      <c r="C20" s="12">
        <v>5150</v>
      </c>
      <c r="D20" s="12">
        <v>3347</v>
      </c>
      <c r="E20" s="12">
        <v>1803</v>
      </c>
      <c r="F20" s="12">
        <v>5376</v>
      </c>
      <c r="G20" s="12">
        <v>3451</v>
      </c>
      <c r="H20" s="12">
        <v>1925</v>
      </c>
      <c r="I20" s="15">
        <f t="shared" si="0"/>
        <v>4.3883495145631071E-2</v>
      </c>
      <c r="J20" s="15">
        <f t="shared" si="0"/>
        <v>3.1072602330445176E-2</v>
      </c>
      <c r="K20" s="15">
        <f t="shared" si="0"/>
        <v>6.7665002773155847E-2</v>
      </c>
    </row>
    <row r="21" spans="2:12" ht="20.100000000000001" customHeight="1" thickBot="1" x14ac:dyDescent="0.25">
      <c r="B21" s="6" t="s">
        <v>12</v>
      </c>
      <c r="C21" s="12">
        <v>557</v>
      </c>
      <c r="D21" s="12">
        <v>518</v>
      </c>
      <c r="E21" s="12">
        <v>39</v>
      </c>
      <c r="F21" s="12">
        <v>575</v>
      </c>
      <c r="G21" s="12">
        <v>522</v>
      </c>
      <c r="H21" s="12">
        <v>53</v>
      </c>
      <c r="I21" s="15">
        <f t="shared" si="0"/>
        <v>3.231597845601436E-2</v>
      </c>
      <c r="J21" s="15">
        <f t="shared" si="0"/>
        <v>7.7220077220077222E-3</v>
      </c>
      <c r="K21" s="15">
        <f t="shared" si="0"/>
        <v>0.35897435897435898</v>
      </c>
    </row>
    <row r="22" spans="2:12" ht="20.100000000000001" customHeight="1" thickBot="1" x14ac:dyDescent="0.25">
      <c r="B22" s="6" t="s">
        <v>13</v>
      </c>
      <c r="C22" s="12">
        <v>1345</v>
      </c>
      <c r="D22" s="12">
        <v>1141</v>
      </c>
      <c r="E22" s="12">
        <v>204</v>
      </c>
      <c r="F22" s="12">
        <v>1520</v>
      </c>
      <c r="G22" s="12">
        <v>1248</v>
      </c>
      <c r="H22" s="12">
        <v>272</v>
      </c>
      <c r="I22" s="15">
        <f t="shared" si="0"/>
        <v>0.13011152416356878</v>
      </c>
      <c r="J22" s="15">
        <f t="shared" si="0"/>
        <v>9.3777388255915861E-2</v>
      </c>
      <c r="K22" s="15">
        <f t="shared" si="0"/>
        <v>0.33333333333333331</v>
      </c>
    </row>
    <row r="23" spans="2:12" ht="20.100000000000001" customHeight="1" thickBot="1" x14ac:dyDescent="0.25">
      <c r="B23" s="6" t="s">
        <v>14</v>
      </c>
      <c r="C23" s="12">
        <v>6009</v>
      </c>
      <c r="D23" s="12">
        <v>3463</v>
      </c>
      <c r="E23" s="12">
        <v>2546</v>
      </c>
      <c r="F23" s="12">
        <v>6204</v>
      </c>
      <c r="G23" s="12">
        <v>3400</v>
      </c>
      <c r="H23" s="12">
        <v>2804</v>
      </c>
      <c r="I23" s="15">
        <f t="shared" si="0"/>
        <v>3.2451323015476784E-2</v>
      </c>
      <c r="J23" s="15">
        <f t="shared" si="0"/>
        <v>-1.8192318798729425E-2</v>
      </c>
      <c r="K23" s="15">
        <f t="shared" si="0"/>
        <v>0.10133542812254517</v>
      </c>
    </row>
    <row r="24" spans="2:12" ht="20.100000000000001" customHeight="1" thickBot="1" x14ac:dyDescent="0.25">
      <c r="B24" s="6" t="s">
        <v>15</v>
      </c>
      <c r="C24" s="12">
        <v>1616</v>
      </c>
      <c r="D24" s="12">
        <v>991</v>
      </c>
      <c r="E24" s="12">
        <v>625</v>
      </c>
      <c r="F24" s="12">
        <v>1429</v>
      </c>
      <c r="G24" s="12">
        <v>845</v>
      </c>
      <c r="H24" s="12">
        <v>584</v>
      </c>
      <c r="I24" s="15">
        <f t="shared" si="0"/>
        <v>-0.11571782178217822</v>
      </c>
      <c r="J24" s="15">
        <f t="shared" si="0"/>
        <v>-0.14732593340060546</v>
      </c>
      <c r="K24" s="15">
        <f t="shared" si="0"/>
        <v>-6.5600000000000006E-2</v>
      </c>
    </row>
    <row r="25" spans="2:12" ht="20.100000000000001" customHeight="1" thickBot="1" x14ac:dyDescent="0.25">
      <c r="B25" s="6" t="s">
        <v>16</v>
      </c>
      <c r="C25" s="12">
        <v>442</v>
      </c>
      <c r="D25" s="12">
        <v>245</v>
      </c>
      <c r="E25" s="12">
        <v>197</v>
      </c>
      <c r="F25" s="12">
        <v>483</v>
      </c>
      <c r="G25" s="12">
        <v>287</v>
      </c>
      <c r="H25" s="12">
        <v>196</v>
      </c>
      <c r="I25" s="15">
        <f t="shared" si="0"/>
        <v>9.2760180995475117E-2</v>
      </c>
      <c r="J25" s="15">
        <f t="shared" si="0"/>
        <v>0.17142857142857143</v>
      </c>
      <c r="K25" s="15">
        <f t="shared" si="0"/>
        <v>-5.076142131979695E-3</v>
      </c>
    </row>
    <row r="26" spans="2:12" ht="20.100000000000001" customHeight="1" thickBot="1" x14ac:dyDescent="0.25">
      <c r="B26" s="7" t="s">
        <v>17</v>
      </c>
      <c r="C26" s="12">
        <v>1376</v>
      </c>
      <c r="D26" s="12">
        <v>901</v>
      </c>
      <c r="E26" s="12">
        <v>475</v>
      </c>
      <c r="F26" s="12">
        <v>1418</v>
      </c>
      <c r="G26" s="12">
        <v>900</v>
      </c>
      <c r="H26" s="12">
        <v>518</v>
      </c>
      <c r="I26" s="15">
        <f t="shared" si="0"/>
        <v>3.0523255813953487E-2</v>
      </c>
      <c r="J26" s="15">
        <f t="shared" si="0"/>
        <v>-1.1098779134295228E-3</v>
      </c>
      <c r="K26" s="15">
        <f t="shared" si="0"/>
        <v>9.0526315789473691E-2</v>
      </c>
    </row>
    <row r="27" spans="2:12" ht="20.100000000000001" customHeight="1" thickBot="1" x14ac:dyDescent="0.25">
      <c r="B27" s="8" t="s">
        <v>18</v>
      </c>
      <c r="C27" s="12">
        <v>174</v>
      </c>
      <c r="D27" s="12">
        <v>107</v>
      </c>
      <c r="E27" s="12">
        <v>67</v>
      </c>
      <c r="F27" s="12">
        <v>189</v>
      </c>
      <c r="G27" s="12">
        <v>108</v>
      </c>
      <c r="H27" s="12">
        <v>81</v>
      </c>
      <c r="I27" s="15">
        <f t="shared" si="0"/>
        <v>8.6206896551724144E-2</v>
      </c>
      <c r="J27" s="15">
        <f t="shared" si="0"/>
        <v>9.3457943925233638E-3</v>
      </c>
      <c r="K27" s="15">
        <f t="shared" si="0"/>
        <v>0.20895522388059701</v>
      </c>
    </row>
    <row r="28" spans="2:12" ht="20.100000000000001" customHeight="1" thickBot="1" x14ac:dyDescent="0.25">
      <c r="B28" s="9" t="s">
        <v>19</v>
      </c>
      <c r="C28" s="13">
        <f>SUM(C11:C27)</f>
        <v>37829</v>
      </c>
      <c r="D28" s="13">
        <f t="shared" ref="D28:E28" si="1">SUM(D11:D27)</f>
        <v>26283</v>
      </c>
      <c r="E28" s="13">
        <f t="shared" si="1"/>
        <v>11546</v>
      </c>
      <c r="F28" s="13">
        <f>SUM(F11:F27)</f>
        <v>38619</v>
      </c>
      <c r="G28" s="13">
        <f t="shared" ref="G28:H28" si="2">SUM(G11:G27)</f>
        <v>25848</v>
      </c>
      <c r="H28" s="13">
        <f t="shared" si="2"/>
        <v>12771</v>
      </c>
      <c r="I28" s="16">
        <f t="shared" si="0"/>
        <v>2.0883449205635889E-2</v>
      </c>
      <c r="J28" s="16">
        <f t="shared" si="0"/>
        <v>-1.6550622075105582E-2</v>
      </c>
      <c r="K28" s="16">
        <f t="shared" si="0"/>
        <v>0.10609734973150875</v>
      </c>
      <c r="L28" s="23">
        <f>SUM(F28:H28)</f>
        <v>77238</v>
      </c>
    </row>
    <row r="29" spans="2:12" x14ac:dyDescent="0.2">
      <c r="C29" s="23"/>
      <c r="D29" s="23"/>
      <c r="E29" s="23"/>
      <c r="F29" s="23"/>
      <c r="G29" s="23"/>
      <c r="H29" s="23"/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29"/>
  <sheetViews>
    <sheetView workbookViewId="0">
      <selection activeCell="C11" sqref="C11"/>
    </sheetView>
  </sheetViews>
  <sheetFormatPr baseColWidth="10" defaultRowHeight="12.75" x14ac:dyDescent="0.2"/>
  <cols>
    <col min="1" max="1" width="8.625" customWidth="1"/>
    <col min="2" max="2" width="26.375" customWidth="1"/>
    <col min="3" max="3" width="12.75" bestFit="1" customWidth="1"/>
    <col min="4" max="4" width="13.375" bestFit="1" customWidth="1"/>
    <col min="5" max="5" width="12.125" bestFit="1" customWidth="1"/>
    <col min="6" max="6" width="12.5" bestFit="1" customWidth="1"/>
    <col min="7" max="7" width="10.5" bestFit="1" customWidth="1"/>
    <col min="8" max="8" width="13.375" bestFit="1" customWidth="1"/>
    <col min="9" max="9" width="12.125" bestFit="1" customWidth="1"/>
    <col min="10" max="10" width="12.5" bestFit="1" customWidth="1"/>
    <col min="11" max="11" width="10.5" bestFit="1" customWidth="1"/>
    <col min="12" max="12" width="13.375" bestFit="1" customWidth="1"/>
    <col min="13" max="13" width="12.125" bestFit="1" customWidth="1"/>
    <col min="14" max="14" width="12.5" bestFit="1" customWidth="1"/>
    <col min="15" max="18" width="20.625" customWidth="1"/>
    <col min="19" max="19" width="11.875" customWidth="1"/>
  </cols>
  <sheetData>
    <row r="8" spans="2:14" ht="37.5" customHeight="1" x14ac:dyDescent="0.2"/>
    <row r="9" spans="2:14" ht="44.25" customHeight="1" thickBot="1" x14ac:dyDescent="0.25">
      <c r="C9" s="32" t="s">
        <v>109</v>
      </c>
      <c r="D9" s="33"/>
      <c r="E9" s="33"/>
      <c r="F9" s="33"/>
      <c r="G9" s="33" t="s">
        <v>110</v>
      </c>
      <c r="H9" s="33"/>
      <c r="I9" s="33"/>
      <c r="J9" s="33"/>
      <c r="K9" s="33" t="s">
        <v>111</v>
      </c>
      <c r="L9" s="33"/>
      <c r="M9" s="33"/>
      <c r="N9" s="33"/>
    </row>
    <row r="10" spans="2:14" ht="44.25" customHeight="1" thickBot="1" x14ac:dyDescent="0.25"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39</v>
      </c>
      <c r="H10" s="11" t="s">
        <v>40</v>
      </c>
      <c r="I10" s="11" t="s">
        <v>41</v>
      </c>
      <c r="J10" s="11" t="s">
        <v>42</v>
      </c>
      <c r="K10" s="11" t="s">
        <v>39</v>
      </c>
      <c r="L10" s="11" t="s">
        <v>40</v>
      </c>
      <c r="M10" s="11" t="s">
        <v>41</v>
      </c>
      <c r="N10" s="11" t="s">
        <v>42</v>
      </c>
    </row>
    <row r="11" spans="2:14" ht="20.100000000000001" customHeight="1" thickBot="1" x14ac:dyDescent="0.25">
      <c r="B11" s="5" t="s">
        <v>2</v>
      </c>
      <c r="C11" s="12">
        <v>2042</v>
      </c>
      <c r="D11" s="12">
        <v>7</v>
      </c>
      <c r="E11" s="12">
        <v>1557</v>
      </c>
      <c r="F11" s="12">
        <v>478</v>
      </c>
      <c r="G11" s="12">
        <v>1945</v>
      </c>
      <c r="H11" s="12">
        <v>10</v>
      </c>
      <c r="I11" s="12">
        <v>1450</v>
      </c>
      <c r="J11" s="12">
        <v>485</v>
      </c>
      <c r="K11" s="15">
        <f>IF(C11=0,"-",(G11-C11)/C11)</f>
        <v>-4.7502448579823706E-2</v>
      </c>
      <c r="L11" s="15">
        <f>IF(D11=0,"-",(H11-D11)/D11)</f>
        <v>0.42857142857142855</v>
      </c>
      <c r="M11" s="15">
        <f>IF(E11=0,"-",(I11-E11)/E11)</f>
        <v>-6.8721901091843285E-2</v>
      </c>
      <c r="N11" s="15">
        <f>IF(F11=0,"-",(J11-F11)/F11)</f>
        <v>1.4644351464435146E-2</v>
      </c>
    </row>
    <row r="12" spans="2:14" ht="20.100000000000001" customHeight="1" thickBot="1" x14ac:dyDescent="0.25">
      <c r="B12" s="6" t="s">
        <v>3</v>
      </c>
      <c r="C12" s="12">
        <v>163</v>
      </c>
      <c r="D12" s="12">
        <v>0</v>
      </c>
      <c r="E12" s="12">
        <v>138</v>
      </c>
      <c r="F12" s="12">
        <v>25</v>
      </c>
      <c r="G12" s="12">
        <v>248</v>
      </c>
      <c r="H12" s="12">
        <v>0</v>
      </c>
      <c r="I12" s="12">
        <v>219</v>
      </c>
      <c r="J12" s="12">
        <v>29</v>
      </c>
      <c r="K12" s="15">
        <f t="shared" ref="K12:N28" si="0">IF(C12=0,"-",(G12-C12)/C12)</f>
        <v>0.5214723926380368</v>
      </c>
      <c r="L12" s="15" t="str">
        <f t="shared" si="0"/>
        <v>-</v>
      </c>
      <c r="M12" s="15">
        <f t="shared" si="0"/>
        <v>0.58695652173913049</v>
      </c>
      <c r="N12" s="15">
        <f t="shared" si="0"/>
        <v>0.16</v>
      </c>
    </row>
    <row r="13" spans="2:14" ht="20.100000000000001" customHeight="1" thickBot="1" x14ac:dyDescent="0.25">
      <c r="B13" s="6" t="s">
        <v>4</v>
      </c>
      <c r="C13" s="12">
        <v>194</v>
      </c>
      <c r="D13" s="12">
        <v>0</v>
      </c>
      <c r="E13" s="12">
        <v>135</v>
      </c>
      <c r="F13" s="12">
        <v>59</v>
      </c>
      <c r="G13" s="12">
        <v>215</v>
      </c>
      <c r="H13" s="12">
        <v>0</v>
      </c>
      <c r="I13" s="12">
        <v>149</v>
      </c>
      <c r="J13" s="12">
        <v>66</v>
      </c>
      <c r="K13" s="15">
        <f t="shared" si="0"/>
        <v>0.10824742268041238</v>
      </c>
      <c r="L13" s="15" t="str">
        <f t="shared" si="0"/>
        <v>-</v>
      </c>
      <c r="M13" s="15">
        <f t="shared" si="0"/>
        <v>0.1037037037037037</v>
      </c>
      <c r="N13" s="15">
        <f t="shared" si="0"/>
        <v>0.11864406779661017</v>
      </c>
    </row>
    <row r="14" spans="2:14" ht="20.100000000000001" customHeight="1" thickBot="1" x14ac:dyDescent="0.25">
      <c r="B14" s="6" t="s">
        <v>5</v>
      </c>
      <c r="C14" s="12">
        <v>192</v>
      </c>
      <c r="D14" s="12">
        <v>0</v>
      </c>
      <c r="E14" s="12">
        <v>165</v>
      </c>
      <c r="F14" s="12">
        <v>27</v>
      </c>
      <c r="G14" s="12">
        <v>251</v>
      </c>
      <c r="H14" s="12">
        <v>0</v>
      </c>
      <c r="I14" s="12">
        <v>204</v>
      </c>
      <c r="J14" s="12">
        <v>47</v>
      </c>
      <c r="K14" s="15">
        <f t="shared" si="0"/>
        <v>0.30729166666666669</v>
      </c>
      <c r="L14" s="15" t="str">
        <f t="shared" si="0"/>
        <v>-</v>
      </c>
      <c r="M14" s="15">
        <f t="shared" si="0"/>
        <v>0.23636363636363636</v>
      </c>
      <c r="N14" s="15">
        <f t="shared" si="0"/>
        <v>0.7407407407407407</v>
      </c>
    </row>
    <row r="15" spans="2:14" ht="20.100000000000001" customHeight="1" thickBot="1" x14ac:dyDescent="0.25">
      <c r="B15" s="6" t="s">
        <v>6</v>
      </c>
      <c r="C15" s="12">
        <v>482</v>
      </c>
      <c r="D15" s="12">
        <v>7</v>
      </c>
      <c r="E15" s="12">
        <v>305</v>
      </c>
      <c r="F15" s="12">
        <v>170</v>
      </c>
      <c r="G15" s="12">
        <v>713</v>
      </c>
      <c r="H15" s="12">
        <v>15</v>
      </c>
      <c r="I15" s="12">
        <v>344</v>
      </c>
      <c r="J15" s="12">
        <v>355</v>
      </c>
      <c r="K15" s="15">
        <f t="shared" si="0"/>
        <v>0.47925311203319504</v>
      </c>
      <c r="L15" s="15">
        <f t="shared" si="0"/>
        <v>1.1428571428571428</v>
      </c>
      <c r="M15" s="15">
        <f t="shared" si="0"/>
        <v>0.12786885245901639</v>
      </c>
      <c r="N15" s="15">
        <f t="shared" si="0"/>
        <v>1.088235294117647</v>
      </c>
    </row>
    <row r="16" spans="2:14" ht="20.100000000000001" customHeight="1" thickBot="1" x14ac:dyDescent="0.25">
      <c r="B16" s="6" t="s">
        <v>7</v>
      </c>
      <c r="C16" s="12">
        <v>87</v>
      </c>
      <c r="D16" s="12">
        <v>0</v>
      </c>
      <c r="E16" s="12">
        <v>53</v>
      </c>
      <c r="F16" s="12">
        <v>34</v>
      </c>
      <c r="G16" s="12">
        <v>55</v>
      </c>
      <c r="H16" s="12">
        <v>0</v>
      </c>
      <c r="I16" s="12">
        <v>30</v>
      </c>
      <c r="J16" s="12">
        <v>25</v>
      </c>
      <c r="K16" s="15">
        <f t="shared" si="0"/>
        <v>-0.36781609195402298</v>
      </c>
      <c r="L16" s="15" t="str">
        <f t="shared" si="0"/>
        <v>-</v>
      </c>
      <c r="M16" s="15">
        <f t="shared" si="0"/>
        <v>-0.43396226415094341</v>
      </c>
      <c r="N16" s="15">
        <f t="shared" si="0"/>
        <v>-0.26470588235294118</v>
      </c>
    </row>
    <row r="17" spans="2:14" ht="20.100000000000001" customHeight="1" thickBot="1" x14ac:dyDescent="0.25">
      <c r="B17" s="6" t="s">
        <v>8</v>
      </c>
      <c r="C17" s="12">
        <v>356</v>
      </c>
      <c r="D17" s="12">
        <v>0</v>
      </c>
      <c r="E17" s="12">
        <v>254</v>
      </c>
      <c r="F17" s="12">
        <v>102</v>
      </c>
      <c r="G17" s="12">
        <v>332</v>
      </c>
      <c r="H17" s="12">
        <v>0</v>
      </c>
      <c r="I17" s="12">
        <v>220</v>
      </c>
      <c r="J17" s="12">
        <v>112</v>
      </c>
      <c r="K17" s="15">
        <f t="shared" si="0"/>
        <v>-6.741573033707865E-2</v>
      </c>
      <c r="L17" s="15" t="str">
        <f t="shared" si="0"/>
        <v>-</v>
      </c>
      <c r="M17" s="15">
        <f t="shared" si="0"/>
        <v>-0.13385826771653545</v>
      </c>
      <c r="N17" s="15">
        <f t="shared" si="0"/>
        <v>9.8039215686274508E-2</v>
      </c>
    </row>
    <row r="18" spans="2:14" ht="20.100000000000001" customHeight="1" thickBot="1" x14ac:dyDescent="0.25">
      <c r="B18" s="6" t="s">
        <v>9</v>
      </c>
      <c r="C18" s="12">
        <v>404</v>
      </c>
      <c r="D18" s="12">
        <v>0</v>
      </c>
      <c r="E18" s="12">
        <v>295</v>
      </c>
      <c r="F18" s="12">
        <v>109</v>
      </c>
      <c r="G18" s="12">
        <v>437</v>
      </c>
      <c r="H18" s="12">
        <v>0</v>
      </c>
      <c r="I18" s="12">
        <v>305</v>
      </c>
      <c r="J18" s="12">
        <v>132</v>
      </c>
      <c r="K18" s="15">
        <f t="shared" si="0"/>
        <v>8.1683168316831686E-2</v>
      </c>
      <c r="L18" s="15" t="str">
        <f t="shared" si="0"/>
        <v>-</v>
      </c>
      <c r="M18" s="15">
        <f t="shared" si="0"/>
        <v>3.3898305084745763E-2</v>
      </c>
      <c r="N18" s="15">
        <f t="shared" si="0"/>
        <v>0.21100917431192662</v>
      </c>
    </row>
    <row r="19" spans="2:14" ht="20.100000000000001" customHeight="1" thickBot="1" x14ac:dyDescent="0.25">
      <c r="B19" s="6" t="s">
        <v>10</v>
      </c>
      <c r="C19" s="12">
        <v>1287</v>
      </c>
      <c r="D19" s="12">
        <v>47</v>
      </c>
      <c r="E19" s="12">
        <v>654</v>
      </c>
      <c r="F19" s="12">
        <v>586</v>
      </c>
      <c r="G19" s="12">
        <v>1368</v>
      </c>
      <c r="H19" s="12">
        <v>47</v>
      </c>
      <c r="I19" s="12">
        <v>686</v>
      </c>
      <c r="J19" s="12">
        <v>635</v>
      </c>
      <c r="K19" s="15">
        <f t="shared" si="0"/>
        <v>6.2937062937062943E-2</v>
      </c>
      <c r="L19" s="15">
        <f t="shared" si="0"/>
        <v>0</v>
      </c>
      <c r="M19" s="15">
        <f t="shared" si="0"/>
        <v>4.8929663608562692E-2</v>
      </c>
      <c r="N19" s="15">
        <f t="shared" si="0"/>
        <v>8.3617747440273033E-2</v>
      </c>
    </row>
    <row r="20" spans="2:14" ht="20.100000000000001" customHeight="1" thickBot="1" x14ac:dyDescent="0.25">
      <c r="B20" s="6" t="s">
        <v>11</v>
      </c>
      <c r="C20" s="12">
        <v>1113</v>
      </c>
      <c r="D20" s="12">
        <v>8</v>
      </c>
      <c r="E20" s="12">
        <v>916</v>
      </c>
      <c r="F20" s="12">
        <v>189</v>
      </c>
      <c r="G20" s="12">
        <v>1287</v>
      </c>
      <c r="H20" s="12">
        <v>5</v>
      </c>
      <c r="I20" s="12">
        <v>1130</v>
      </c>
      <c r="J20" s="12">
        <v>152</v>
      </c>
      <c r="K20" s="15">
        <f t="shared" si="0"/>
        <v>0.15633423180592992</v>
      </c>
      <c r="L20" s="15">
        <f t="shared" si="0"/>
        <v>-0.375</v>
      </c>
      <c r="M20" s="15">
        <f t="shared" si="0"/>
        <v>0.23362445414847161</v>
      </c>
      <c r="N20" s="15">
        <f t="shared" si="0"/>
        <v>-0.19576719576719576</v>
      </c>
    </row>
    <row r="21" spans="2:14" ht="20.100000000000001" customHeight="1" thickBot="1" x14ac:dyDescent="0.25">
      <c r="B21" s="6" t="s">
        <v>12</v>
      </c>
      <c r="C21" s="12">
        <v>180</v>
      </c>
      <c r="D21" s="12">
        <v>0</v>
      </c>
      <c r="E21" s="12">
        <v>145</v>
      </c>
      <c r="F21" s="12">
        <v>35</v>
      </c>
      <c r="G21" s="12">
        <v>203</v>
      </c>
      <c r="H21" s="12">
        <v>0</v>
      </c>
      <c r="I21" s="12">
        <v>150</v>
      </c>
      <c r="J21" s="12">
        <v>53</v>
      </c>
      <c r="K21" s="15">
        <f t="shared" si="0"/>
        <v>0.12777777777777777</v>
      </c>
      <c r="L21" s="15" t="str">
        <f t="shared" si="0"/>
        <v>-</v>
      </c>
      <c r="M21" s="15">
        <f t="shared" si="0"/>
        <v>3.4482758620689655E-2</v>
      </c>
      <c r="N21" s="15">
        <f t="shared" si="0"/>
        <v>0.51428571428571423</v>
      </c>
    </row>
    <row r="22" spans="2:14" ht="20.100000000000001" customHeight="1" thickBot="1" x14ac:dyDescent="0.25">
      <c r="B22" s="6" t="s">
        <v>13</v>
      </c>
      <c r="C22" s="12">
        <v>459</v>
      </c>
      <c r="D22" s="12">
        <v>6</v>
      </c>
      <c r="E22" s="12">
        <v>312</v>
      </c>
      <c r="F22" s="12">
        <v>141</v>
      </c>
      <c r="G22" s="12">
        <v>433</v>
      </c>
      <c r="H22" s="12">
        <v>1</v>
      </c>
      <c r="I22" s="12">
        <v>261</v>
      </c>
      <c r="J22" s="12">
        <v>171</v>
      </c>
      <c r="K22" s="15">
        <f t="shared" si="0"/>
        <v>-5.6644880174291937E-2</v>
      </c>
      <c r="L22" s="15">
        <f t="shared" si="0"/>
        <v>-0.83333333333333337</v>
      </c>
      <c r="M22" s="15">
        <f t="shared" si="0"/>
        <v>-0.16346153846153846</v>
      </c>
      <c r="N22" s="15">
        <f t="shared" si="0"/>
        <v>0.21276595744680851</v>
      </c>
    </row>
    <row r="23" spans="2:14" ht="20.100000000000001" customHeight="1" thickBot="1" x14ac:dyDescent="0.25">
      <c r="B23" s="6" t="s">
        <v>14</v>
      </c>
      <c r="C23" s="12">
        <v>1400</v>
      </c>
      <c r="D23" s="12">
        <v>6</v>
      </c>
      <c r="E23" s="12">
        <v>798</v>
      </c>
      <c r="F23" s="12">
        <v>596</v>
      </c>
      <c r="G23" s="12">
        <v>1405</v>
      </c>
      <c r="H23" s="12">
        <v>7</v>
      </c>
      <c r="I23" s="12">
        <v>738</v>
      </c>
      <c r="J23" s="12">
        <v>660</v>
      </c>
      <c r="K23" s="15">
        <f t="shared" si="0"/>
        <v>3.5714285714285713E-3</v>
      </c>
      <c r="L23" s="15">
        <f t="shared" si="0"/>
        <v>0.16666666666666666</v>
      </c>
      <c r="M23" s="15">
        <f t="shared" si="0"/>
        <v>-7.5187969924812026E-2</v>
      </c>
      <c r="N23" s="15">
        <f t="shared" si="0"/>
        <v>0.10738255033557047</v>
      </c>
    </row>
    <row r="24" spans="2:14" ht="20.100000000000001" customHeight="1" thickBot="1" x14ac:dyDescent="0.25">
      <c r="B24" s="6" t="s">
        <v>15</v>
      </c>
      <c r="C24" s="12">
        <v>392</v>
      </c>
      <c r="D24" s="12">
        <v>0</v>
      </c>
      <c r="E24" s="12">
        <v>275</v>
      </c>
      <c r="F24" s="12">
        <v>117</v>
      </c>
      <c r="G24" s="12">
        <v>303</v>
      </c>
      <c r="H24" s="12">
        <v>0</v>
      </c>
      <c r="I24" s="12">
        <v>262</v>
      </c>
      <c r="J24" s="12">
        <v>41</v>
      </c>
      <c r="K24" s="15">
        <f t="shared" si="0"/>
        <v>-0.22704081632653061</v>
      </c>
      <c r="L24" s="15" t="str">
        <f t="shared" si="0"/>
        <v>-</v>
      </c>
      <c r="M24" s="15">
        <f t="shared" si="0"/>
        <v>-4.7272727272727272E-2</v>
      </c>
      <c r="N24" s="15">
        <f t="shared" si="0"/>
        <v>-0.6495726495726496</v>
      </c>
    </row>
    <row r="25" spans="2:14" ht="20.100000000000001" customHeight="1" thickBot="1" x14ac:dyDescent="0.25">
      <c r="B25" s="6" t="s">
        <v>16</v>
      </c>
      <c r="C25" s="12">
        <v>104</v>
      </c>
      <c r="D25" s="12">
        <v>0</v>
      </c>
      <c r="E25" s="12">
        <v>72</v>
      </c>
      <c r="F25" s="12">
        <v>32</v>
      </c>
      <c r="G25" s="12">
        <v>80</v>
      </c>
      <c r="H25" s="12">
        <v>0</v>
      </c>
      <c r="I25" s="12">
        <v>63</v>
      </c>
      <c r="J25" s="12">
        <v>17</v>
      </c>
      <c r="K25" s="15">
        <f t="shared" si="0"/>
        <v>-0.23076923076923078</v>
      </c>
      <c r="L25" s="15" t="str">
        <f t="shared" si="0"/>
        <v>-</v>
      </c>
      <c r="M25" s="15">
        <f t="shared" si="0"/>
        <v>-0.125</v>
      </c>
      <c r="N25" s="15">
        <f t="shared" si="0"/>
        <v>-0.46875</v>
      </c>
    </row>
    <row r="26" spans="2:14" ht="20.100000000000001" customHeight="1" thickBot="1" x14ac:dyDescent="0.25">
      <c r="B26" s="7" t="s">
        <v>17</v>
      </c>
      <c r="C26" s="12">
        <v>183</v>
      </c>
      <c r="D26" s="12">
        <v>13</v>
      </c>
      <c r="E26" s="12">
        <v>117</v>
      </c>
      <c r="F26" s="12">
        <v>53</v>
      </c>
      <c r="G26" s="12">
        <v>188</v>
      </c>
      <c r="H26" s="12">
        <v>0</v>
      </c>
      <c r="I26" s="12">
        <v>123</v>
      </c>
      <c r="J26" s="12">
        <v>65</v>
      </c>
      <c r="K26" s="15">
        <f t="shared" si="0"/>
        <v>2.7322404371584699E-2</v>
      </c>
      <c r="L26" s="15">
        <f t="shared" si="0"/>
        <v>-1</v>
      </c>
      <c r="M26" s="15">
        <f t="shared" si="0"/>
        <v>5.128205128205128E-2</v>
      </c>
      <c r="N26" s="15">
        <f t="shared" si="0"/>
        <v>0.22641509433962265</v>
      </c>
    </row>
    <row r="27" spans="2:14" ht="20.100000000000001" customHeight="1" thickBot="1" x14ac:dyDescent="0.25">
      <c r="B27" s="8" t="s">
        <v>18</v>
      </c>
      <c r="C27" s="12">
        <v>66</v>
      </c>
      <c r="D27" s="12">
        <v>0</v>
      </c>
      <c r="E27" s="12">
        <v>63</v>
      </c>
      <c r="F27" s="12">
        <v>3</v>
      </c>
      <c r="G27" s="12">
        <v>67</v>
      </c>
      <c r="H27" s="12">
        <v>0</v>
      </c>
      <c r="I27" s="12">
        <v>61</v>
      </c>
      <c r="J27" s="12">
        <v>6</v>
      </c>
      <c r="K27" s="15">
        <f t="shared" si="0"/>
        <v>1.5151515151515152E-2</v>
      </c>
      <c r="L27" s="15" t="str">
        <f t="shared" si="0"/>
        <v>-</v>
      </c>
      <c r="M27" s="15">
        <f t="shared" si="0"/>
        <v>-3.1746031746031744E-2</v>
      </c>
      <c r="N27" s="15">
        <f t="shared" si="0"/>
        <v>1</v>
      </c>
    </row>
    <row r="28" spans="2:14" ht="20.100000000000001" customHeight="1" thickBot="1" x14ac:dyDescent="0.25">
      <c r="B28" s="9" t="s">
        <v>19</v>
      </c>
      <c r="C28" s="13">
        <f>SUM(C11:C27)</f>
        <v>9104</v>
      </c>
      <c r="D28" s="13">
        <f t="shared" ref="D28:F28" si="1">SUM(D11:D27)</f>
        <v>94</v>
      </c>
      <c r="E28" s="13">
        <f t="shared" si="1"/>
        <v>6254</v>
      </c>
      <c r="F28" s="13">
        <f t="shared" si="1"/>
        <v>2756</v>
      </c>
      <c r="G28" s="13">
        <f>SUM(G11:G27)</f>
        <v>9530</v>
      </c>
      <c r="H28" s="13">
        <f t="shared" ref="H28:J28" si="2">SUM(H11:H27)</f>
        <v>85</v>
      </c>
      <c r="I28" s="13">
        <f t="shared" si="2"/>
        <v>6395</v>
      </c>
      <c r="J28" s="13">
        <f t="shared" si="2"/>
        <v>3051</v>
      </c>
      <c r="K28" s="16">
        <f t="shared" si="0"/>
        <v>4.6792618629173992E-2</v>
      </c>
      <c r="L28" s="16">
        <f t="shared" si="0"/>
        <v>-9.5744680851063829E-2</v>
      </c>
      <c r="M28" s="16">
        <f t="shared" si="0"/>
        <v>2.2545570834665813E-2</v>
      </c>
      <c r="N28" s="16">
        <f t="shared" si="0"/>
        <v>0.10703918722786647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>
      <selection activeCell="C11" sqref="C11"/>
    </sheetView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2" t="s">
        <v>109</v>
      </c>
      <c r="D9" s="33"/>
      <c r="E9" s="33"/>
      <c r="F9" s="33"/>
      <c r="G9" s="33"/>
      <c r="H9" s="33" t="s">
        <v>110</v>
      </c>
      <c r="I9" s="33"/>
      <c r="J9" s="33"/>
      <c r="K9" s="33"/>
      <c r="L9" s="33"/>
      <c r="M9" s="33" t="s">
        <v>111</v>
      </c>
      <c r="N9" s="33"/>
      <c r="O9" s="33"/>
      <c r="P9" s="33"/>
      <c r="Q9" s="33"/>
    </row>
    <row r="10" spans="2:17" ht="44.25" customHeight="1" thickBot="1" x14ac:dyDescent="0.25"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 t="s">
        <v>48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43</v>
      </c>
      <c r="N10" s="11" t="s">
        <v>44</v>
      </c>
      <c r="O10" s="11" t="s">
        <v>45</v>
      </c>
      <c r="P10" s="11" t="s">
        <v>46</v>
      </c>
      <c r="Q10" s="11" t="s">
        <v>47</v>
      </c>
    </row>
    <row r="11" spans="2:17" ht="20.100000000000001" customHeight="1" thickBot="1" x14ac:dyDescent="0.25">
      <c r="B11" s="5" t="s">
        <v>2</v>
      </c>
      <c r="C11" s="12">
        <v>1224</v>
      </c>
      <c r="D11" s="12">
        <v>777</v>
      </c>
      <c r="E11" s="12">
        <v>165</v>
      </c>
      <c r="F11" s="12">
        <v>260</v>
      </c>
      <c r="G11" s="12">
        <v>22</v>
      </c>
      <c r="H11" s="12">
        <v>1099</v>
      </c>
      <c r="I11" s="12">
        <v>729</v>
      </c>
      <c r="J11" s="12">
        <v>177</v>
      </c>
      <c r="K11" s="12">
        <v>171</v>
      </c>
      <c r="L11" s="12">
        <v>22</v>
      </c>
      <c r="M11" s="15">
        <f>IF(C11=0,"-",(H11-C11)/C11)</f>
        <v>-0.10212418300653595</v>
      </c>
      <c r="N11" s="15">
        <f>IF(D11=0,"-",(I11-D11)/D11)</f>
        <v>-6.1776061776061778E-2</v>
      </c>
      <c r="O11" s="15">
        <f>IF(E11=0,"-",(J11-E11)/E11)</f>
        <v>7.2727272727272724E-2</v>
      </c>
      <c r="P11" s="15">
        <f>IF(F11=0,"-",(K11-F11)/F11)</f>
        <v>-0.34230769230769231</v>
      </c>
      <c r="Q11" s="15">
        <f>IF(G11=0,"-",(L11-G11)/G11)</f>
        <v>0</v>
      </c>
    </row>
    <row r="12" spans="2:17" ht="20.100000000000001" customHeight="1" thickBot="1" x14ac:dyDescent="0.25">
      <c r="B12" s="6" t="s">
        <v>3</v>
      </c>
      <c r="C12" s="12">
        <v>99</v>
      </c>
      <c r="D12" s="12">
        <v>56</v>
      </c>
      <c r="E12" s="12">
        <v>24</v>
      </c>
      <c r="F12" s="12">
        <v>13</v>
      </c>
      <c r="G12" s="12">
        <v>6</v>
      </c>
      <c r="H12" s="12">
        <v>141</v>
      </c>
      <c r="I12" s="12">
        <v>78</v>
      </c>
      <c r="J12" s="12">
        <v>53</v>
      </c>
      <c r="K12" s="12">
        <v>4</v>
      </c>
      <c r="L12" s="12">
        <v>6</v>
      </c>
      <c r="M12" s="15">
        <f t="shared" ref="M12:Q28" si="0">IF(C12=0,"-",(H12-C12)/C12)</f>
        <v>0.42424242424242425</v>
      </c>
      <c r="N12" s="15">
        <f t="shared" si="0"/>
        <v>0.39285714285714285</v>
      </c>
      <c r="O12" s="15">
        <f t="shared" si="0"/>
        <v>1.2083333333333333</v>
      </c>
      <c r="P12" s="15">
        <f t="shared" si="0"/>
        <v>-0.69230769230769229</v>
      </c>
      <c r="Q12" s="15">
        <f t="shared" si="0"/>
        <v>0</v>
      </c>
    </row>
    <row r="13" spans="2:17" ht="20.100000000000001" customHeight="1" thickBot="1" x14ac:dyDescent="0.25">
      <c r="B13" s="6" t="s">
        <v>4</v>
      </c>
      <c r="C13" s="12">
        <v>112</v>
      </c>
      <c r="D13" s="12">
        <v>85</v>
      </c>
      <c r="E13" s="12">
        <v>21</v>
      </c>
      <c r="F13" s="12">
        <v>5</v>
      </c>
      <c r="G13" s="12">
        <v>1</v>
      </c>
      <c r="H13" s="12">
        <v>106</v>
      </c>
      <c r="I13" s="12">
        <v>76</v>
      </c>
      <c r="J13" s="12">
        <v>17</v>
      </c>
      <c r="K13" s="12">
        <v>11</v>
      </c>
      <c r="L13" s="12">
        <v>2</v>
      </c>
      <c r="M13" s="15">
        <f t="shared" si="0"/>
        <v>-5.3571428571428568E-2</v>
      </c>
      <c r="N13" s="15">
        <f t="shared" si="0"/>
        <v>-0.10588235294117647</v>
      </c>
      <c r="O13" s="15">
        <f t="shared" si="0"/>
        <v>-0.19047619047619047</v>
      </c>
      <c r="P13" s="15">
        <f t="shared" si="0"/>
        <v>1.2</v>
      </c>
      <c r="Q13" s="15">
        <f t="shared" si="0"/>
        <v>1</v>
      </c>
    </row>
    <row r="14" spans="2:17" ht="20.100000000000001" customHeight="1" thickBot="1" x14ac:dyDescent="0.25">
      <c r="B14" s="6" t="s">
        <v>5</v>
      </c>
      <c r="C14" s="12">
        <v>193</v>
      </c>
      <c r="D14" s="12">
        <v>102</v>
      </c>
      <c r="E14" s="12">
        <v>80</v>
      </c>
      <c r="F14" s="12">
        <v>6</v>
      </c>
      <c r="G14" s="12">
        <v>5</v>
      </c>
      <c r="H14" s="12">
        <v>210</v>
      </c>
      <c r="I14" s="12">
        <v>112</v>
      </c>
      <c r="J14" s="12">
        <v>84</v>
      </c>
      <c r="K14" s="12">
        <v>8</v>
      </c>
      <c r="L14" s="12">
        <v>6</v>
      </c>
      <c r="M14" s="15">
        <f t="shared" si="0"/>
        <v>8.8082901554404139E-2</v>
      </c>
      <c r="N14" s="15">
        <f t="shared" si="0"/>
        <v>9.8039215686274508E-2</v>
      </c>
      <c r="O14" s="15">
        <f t="shared" si="0"/>
        <v>0.05</v>
      </c>
      <c r="P14" s="15">
        <f t="shared" si="0"/>
        <v>0.33333333333333331</v>
      </c>
      <c r="Q14" s="15">
        <f t="shared" si="0"/>
        <v>0.2</v>
      </c>
    </row>
    <row r="15" spans="2:17" ht="20.100000000000001" customHeight="1" thickBot="1" x14ac:dyDescent="0.25">
      <c r="B15" s="6" t="s">
        <v>6</v>
      </c>
      <c r="C15" s="12">
        <v>692</v>
      </c>
      <c r="D15" s="12">
        <v>491</v>
      </c>
      <c r="E15" s="12">
        <v>130</v>
      </c>
      <c r="F15" s="12">
        <v>65</v>
      </c>
      <c r="G15" s="12">
        <v>6</v>
      </c>
      <c r="H15" s="12">
        <v>614</v>
      </c>
      <c r="I15" s="12">
        <v>414</v>
      </c>
      <c r="J15" s="12">
        <v>121</v>
      </c>
      <c r="K15" s="12">
        <v>72</v>
      </c>
      <c r="L15" s="12">
        <v>7</v>
      </c>
      <c r="M15" s="15">
        <f t="shared" si="0"/>
        <v>-0.11271676300578035</v>
      </c>
      <c r="N15" s="15">
        <f t="shared" si="0"/>
        <v>-0.15682281059063136</v>
      </c>
      <c r="O15" s="15">
        <f t="shared" si="0"/>
        <v>-6.9230769230769235E-2</v>
      </c>
      <c r="P15" s="15">
        <f t="shared" si="0"/>
        <v>0.1076923076923077</v>
      </c>
      <c r="Q15" s="15">
        <f t="shared" si="0"/>
        <v>0.16666666666666666</v>
      </c>
    </row>
    <row r="16" spans="2:17" ht="20.100000000000001" customHeight="1" thickBot="1" x14ac:dyDescent="0.25">
      <c r="B16" s="6" t="s">
        <v>7</v>
      </c>
      <c r="C16" s="12">
        <v>62</v>
      </c>
      <c r="D16" s="12">
        <v>45</v>
      </c>
      <c r="E16" s="12">
        <v>11</v>
      </c>
      <c r="F16" s="12">
        <v>6</v>
      </c>
      <c r="G16" s="12">
        <v>0</v>
      </c>
      <c r="H16" s="12">
        <v>71</v>
      </c>
      <c r="I16" s="12">
        <v>47</v>
      </c>
      <c r="J16" s="12">
        <v>13</v>
      </c>
      <c r="K16" s="12">
        <v>10</v>
      </c>
      <c r="L16" s="12">
        <v>1</v>
      </c>
      <c r="M16" s="15">
        <f t="shared" si="0"/>
        <v>0.14516129032258066</v>
      </c>
      <c r="N16" s="15">
        <f t="shared" si="0"/>
        <v>4.4444444444444446E-2</v>
      </c>
      <c r="O16" s="15">
        <f t="shared" si="0"/>
        <v>0.18181818181818182</v>
      </c>
      <c r="P16" s="15">
        <f t="shared" si="0"/>
        <v>0.66666666666666663</v>
      </c>
      <c r="Q16" s="15" t="str">
        <f t="shared" si="0"/>
        <v>-</v>
      </c>
    </row>
    <row r="17" spans="2:17" ht="20.100000000000001" customHeight="1" thickBot="1" x14ac:dyDescent="0.25">
      <c r="B17" s="6" t="s">
        <v>8</v>
      </c>
      <c r="C17" s="12">
        <v>171</v>
      </c>
      <c r="D17" s="12">
        <v>108</v>
      </c>
      <c r="E17" s="12">
        <v>24</v>
      </c>
      <c r="F17" s="12">
        <v>36</v>
      </c>
      <c r="G17" s="12">
        <v>3</v>
      </c>
      <c r="H17" s="12">
        <v>157</v>
      </c>
      <c r="I17" s="12">
        <v>95</v>
      </c>
      <c r="J17" s="12">
        <v>25</v>
      </c>
      <c r="K17" s="12">
        <v>36</v>
      </c>
      <c r="L17" s="12">
        <v>1</v>
      </c>
      <c r="M17" s="15">
        <f t="shared" si="0"/>
        <v>-8.1871345029239762E-2</v>
      </c>
      <c r="N17" s="15">
        <f t="shared" si="0"/>
        <v>-0.12037037037037036</v>
      </c>
      <c r="O17" s="15">
        <f t="shared" si="0"/>
        <v>4.1666666666666664E-2</v>
      </c>
      <c r="P17" s="15">
        <f t="shared" si="0"/>
        <v>0</v>
      </c>
      <c r="Q17" s="15">
        <f t="shared" si="0"/>
        <v>-0.66666666666666663</v>
      </c>
    </row>
    <row r="18" spans="2:17" ht="20.100000000000001" customHeight="1" thickBot="1" x14ac:dyDescent="0.25">
      <c r="B18" s="6" t="s">
        <v>9</v>
      </c>
      <c r="C18" s="12">
        <v>229</v>
      </c>
      <c r="D18" s="12">
        <v>136</v>
      </c>
      <c r="E18" s="12">
        <v>40</v>
      </c>
      <c r="F18" s="12">
        <v>42</v>
      </c>
      <c r="G18" s="12">
        <v>11</v>
      </c>
      <c r="H18" s="12">
        <v>211</v>
      </c>
      <c r="I18" s="12">
        <v>130</v>
      </c>
      <c r="J18" s="12">
        <v>50</v>
      </c>
      <c r="K18" s="12">
        <v>27</v>
      </c>
      <c r="L18" s="12">
        <v>4</v>
      </c>
      <c r="M18" s="15">
        <f t="shared" si="0"/>
        <v>-7.8602620087336247E-2</v>
      </c>
      <c r="N18" s="15">
        <f t="shared" si="0"/>
        <v>-4.4117647058823532E-2</v>
      </c>
      <c r="O18" s="15">
        <f t="shared" si="0"/>
        <v>0.25</v>
      </c>
      <c r="P18" s="15">
        <f t="shared" si="0"/>
        <v>-0.35714285714285715</v>
      </c>
      <c r="Q18" s="15">
        <f t="shared" si="0"/>
        <v>-0.63636363636363635</v>
      </c>
    </row>
    <row r="19" spans="2:17" ht="20.100000000000001" customHeight="1" thickBot="1" x14ac:dyDescent="0.25">
      <c r="B19" s="6" t="s">
        <v>10</v>
      </c>
      <c r="C19" s="12">
        <v>442</v>
      </c>
      <c r="D19" s="12">
        <v>218</v>
      </c>
      <c r="E19" s="12">
        <v>149</v>
      </c>
      <c r="F19" s="12">
        <v>55</v>
      </c>
      <c r="G19" s="12">
        <v>20</v>
      </c>
      <c r="H19" s="12">
        <v>428</v>
      </c>
      <c r="I19" s="12">
        <v>214</v>
      </c>
      <c r="J19" s="12">
        <v>135</v>
      </c>
      <c r="K19" s="12">
        <v>56</v>
      </c>
      <c r="L19" s="12">
        <v>23</v>
      </c>
      <c r="M19" s="15">
        <f t="shared" si="0"/>
        <v>-3.1674208144796379E-2</v>
      </c>
      <c r="N19" s="15">
        <f t="shared" si="0"/>
        <v>-1.834862385321101E-2</v>
      </c>
      <c r="O19" s="15">
        <f t="shared" si="0"/>
        <v>-9.3959731543624164E-2</v>
      </c>
      <c r="P19" s="15">
        <f t="shared" si="0"/>
        <v>1.8181818181818181E-2</v>
      </c>
      <c r="Q19" s="15">
        <f t="shared" si="0"/>
        <v>0.15</v>
      </c>
    </row>
    <row r="20" spans="2:17" ht="20.100000000000001" customHeight="1" thickBot="1" x14ac:dyDescent="0.25">
      <c r="B20" s="6" t="s">
        <v>11</v>
      </c>
      <c r="C20" s="12">
        <v>731</v>
      </c>
      <c r="D20" s="12">
        <v>419</v>
      </c>
      <c r="E20" s="12">
        <v>197</v>
      </c>
      <c r="F20" s="12">
        <v>100</v>
      </c>
      <c r="G20" s="12">
        <v>15</v>
      </c>
      <c r="H20" s="12">
        <v>801</v>
      </c>
      <c r="I20" s="12">
        <v>488</v>
      </c>
      <c r="J20" s="12">
        <v>233</v>
      </c>
      <c r="K20" s="12">
        <v>62</v>
      </c>
      <c r="L20" s="12">
        <v>18</v>
      </c>
      <c r="M20" s="15">
        <f t="shared" si="0"/>
        <v>9.575923392612859E-2</v>
      </c>
      <c r="N20" s="15">
        <f t="shared" si="0"/>
        <v>0.16467780429594273</v>
      </c>
      <c r="O20" s="15">
        <f t="shared" si="0"/>
        <v>0.18274111675126903</v>
      </c>
      <c r="P20" s="15">
        <f t="shared" si="0"/>
        <v>-0.38</v>
      </c>
      <c r="Q20" s="15">
        <f t="shared" si="0"/>
        <v>0.2</v>
      </c>
    </row>
    <row r="21" spans="2:17" ht="20.100000000000001" customHeight="1" thickBot="1" x14ac:dyDescent="0.25">
      <c r="B21" s="6" t="s">
        <v>12</v>
      </c>
      <c r="C21" s="12">
        <v>89</v>
      </c>
      <c r="D21" s="12">
        <v>76</v>
      </c>
      <c r="E21" s="12">
        <v>7</v>
      </c>
      <c r="F21" s="12">
        <v>6</v>
      </c>
      <c r="G21" s="12">
        <v>0</v>
      </c>
      <c r="H21" s="12">
        <v>105</v>
      </c>
      <c r="I21" s="12">
        <v>94</v>
      </c>
      <c r="J21" s="12">
        <v>6</v>
      </c>
      <c r="K21" s="12">
        <v>5</v>
      </c>
      <c r="L21" s="12">
        <v>0</v>
      </c>
      <c r="M21" s="15">
        <f t="shared" si="0"/>
        <v>0.1797752808988764</v>
      </c>
      <c r="N21" s="15">
        <f t="shared" si="0"/>
        <v>0.23684210526315788</v>
      </c>
      <c r="O21" s="15">
        <f t="shared" si="0"/>
        <v>-0.14285714285714285</v>
      </c>
      <c r="P21" s="15">
        <f t="shared" si="0"/>
        <v>-0.16666666666666666</v>
      </c>
      <c r="Q21" s="15" t="str">
        <f t="shared" si="0"/>
        <v>-</v>
      </c>
    </row>
    <row r="22" spans="2:17" ht="20.100000000000001" customHeight="1" thickBot="1" x14ac:dyDescent="0.25">
      <c r="B22" s="6" t="s">
        <v>13</v>
      </c>
      <c r="C22" s="12">
        <v>190</v>
      </c>
      <c r="D22" s="12">
        <v>126</v>
      </c>
      <c r="E22" s="12">
        <v>39</v>
      </c>
      <c r="F22" s="12">
        <v>23</v>
      </c>
      <c r="G22" s="12">
        <v>2</v>
      </c>
      <c r="H22" s="12">
        <v>181</v>
      </c>
      <c r="I22" s="12">
        <v>127</v>
      </c>
      <c r="J22" s="12">
        <v>22</v>
      </c>
      <c r="K22" s="12">
        <v>32</v>
      </c>
      <c r="L22" s="12">
        <v>0</v>
      </c>
      <c r="M22" s="15">
        <f t="shared" si="0"/>
        <v>-4.736842105263158E-2</v>
      </c>
      <c r="N22" s="15">
        <f t="shared" si="0"/>
        <v>7.9365079365079361E-3</v>
      </c>
      <c r="O22" s="15">
        <f t="shared" si="0"/>
        <v>-0.4358974358974359</v>
      </c>
      <c r="P22" s="15">
        <f t="shared" si="0"/>
        <v>0.39130434782608697</v>
      </c>
      <c r="Q22" s="15">
        <f t="shared" si="0"/>
        <v>-1</v>
      </c>
    </row>
    <row r="23" spans="2:17" ht="20.100000000000001" customHeight="1" thickBot="1" x14ac:dyDescent="0.25">
      <c r="B23" s="6" t="s">
        <v>14</v>
      </c>
      <c r="C23" s="12">
        <v>308</v>
      </c>
      <c r="D23" s="12">
        <v>157</v>
      </c>
      <c r="E23" s="12">
        <v>74</v>
      </c>
      <c r="F23" s="12">
        <v>49</v>
      </c>
      <c r="G23" s="12">
        <v>28</v>
      </c>
      <c r="H23" s="12">
        <v>304</v>
      </c>
      <c r="I23" s="12">
        <v>140</v>
      </c>
      <c r="J23" s="12">
        <v>81</v>
      </c>
      <c r="K23" s="12">
        <v>61</v>
      </c>
      <c r="L23" s="12">
        <v>22</v>
      </c>
      <c r="M23" s="15">
        <f t="shared" si="0"/>
        <v>-1.2987012987012988E-2</v>
      </c>
      <c r="N23" s="15">
        <f t="shared" si="0"/>
        <v>-0.10828025477707007</v>
      </c>
      <c r="O23" s="15">
        <f t="shared" si="0"/>
        <v>9.45945945945946E-2</v>
      </c>
      <c r="P23" s="15">
        <f t="shared" si="0"/>
        <v>0.24489795918367346</v>
      </c>
      <c r="Q23" s="15">
        <f t="shared" si="0"/>
        <v>-0.21428571428571427</v>
      </c>
    </row>
    <row r="24" spans="2:17" ht="20.100000000000001" customHeight="1" thickBot="1" x14ac:dyDescent="0.25">
      <c r="B24" s="6" t="s">
        <v>15</v>
      </c>
      <c r="C24" s="12">
        <v>259</v>
      </c>
      <c r="D24" s="12">
        <v>148</v>
      </c>
      <c r="E24" s="12">
        <v>91</v>
      </c>
      <c r="F24" s="12">
        <v>13</v>
      </c>
      <c r="G24" s="12">
        <v>7</v>
      </c>
      <c r="H24" s="12">
        <v>286</v>
      </c>
      <c r="I24" s="12">
        <v>155</v>
      </c>
      <c r="J24" s="12">
        <v>115</v>
      </c>
      <c r="K24" s="12">
        <v>14</v>
      </c>
      <c r="L24" s="12">
        <v>2</v>
      </c>
      <c r="M24" s="15">
        <f t="shared" si="0"/>
        <v>0.10424710424710425</v>
      </c>
      <c r="N24" s="15">
        <f t="shared" si="0"/>
        <v>4.72972972972973E-2</v>
      </c>
      <c r="O24" s="15">
        <f t="shared" si="0"/>
        <v>0.26373626373626374</v>
      </c>
      <c r="P24" s="15">
        <f t="shared" si="0"/>
        <v>7.6923076923076927E-2</v>
      </c>
      <c r="Q24" s="15">
        <f t="shared" si="0"/>
        <v>-0.7142857142857143</v>
      </c>
    </row>
    <row r="25" spans="2:17" ht="20.100000000000001" customHeight="1" thickBot="1" x14ac:dyDescent="0.25">
      <c r="B25" s="6" t="s">
        <v>16</v>
      </c>
      <c r="C25" s="12">
        <v>46</v>
      </c>
      <c r="D25" s="12">
        <v>16</v>
      </c>
      <c r="E25" s="12">
        <v>26</v>
      </c>
      <c r="F25" s="12">
        <v>3</v>
      </c>
      <c r="G25" s="12">
        <v>1</v>
      </c>
      <c r="H25" s="12">
        <v>44</v>
      </c>
      <c r="I25" s="12">
        <v>25</v>
      </c>
      <c r="J25" s="12">
        <v>17</v>
      </c>
      <c r="K25" s="12">
        <v>0</v>
      </c>
      <c r="L25" s="12">
        <v>2</v>
      </c>
      <c r="M25" s="15">
        <f t="shared" si="0"/>
        <v>-4.3478260869565216E-2</v>
      </c>
      <c r="N25" s="15">
        <f t="shared" si="0"/>
        <v>0.5625</v>
      </c>
      <c r="O25" s="15">
        <f t="shared" si="0"/>
        <v>-0.34615384615384615</v>
      </c>
      <c r="P25" s="15">
        <f t="shared" si="0"/>
        <v>-1</v>
      </c>
      <c r="Q25" s="15">
        <f t="shared" si="0"/>
        <v>1</v>
      </c>
    </row>
    <row r="26" spans="2:17" ht="20.100000000000001" customHeight="1" thickBot="1" x14ac:dyDescent="0.25">
      <c r="B26" s="7" t="s">
        <v>17</v>
      </c>
      <c r="C26" s="12">
        <v>291</v>
      </c>
      <c r="D26" s="12">
        <v>180</v>
      </c>
      <c r="E26" s="12">
        <v>91</v>
      </c>
      <c r="F26" s="12">
        <v>18</v>
      </c>
      <c r="G26" s="12">
        <v>2</v>
      </c>
      <c r="H26" s="12">
        <v>263</v>
      </c>
      <c r="I26" s="12">
        <v>158</v>
      </c>
      <c r="J26" s="12">
        <v>85</v>
      </c>
      <c r="K26" s="12">
        <v>13</v>
      </c>
      <c r="L26" s="12">
        <v>7</v>
      </c>
      <c r="M26" s="15">
        <f t="shared" si="0"/>
        <v>-9.6219931271477668E-2</v>
      </c>
      <c r="N26" s="15">
        <f t="shared" si="0"/>
        <v>-0.12222222222222222</v>
      </c>
      <c r="O26" s="15">
        <f t="shared" si="0"/>
        <v>-6.5934065934065936E-2</v>
      </c>
      <c r="P26" s="15">
        <f t="shared" si="0"/>
        <v>-0.27777777777777779</v>
      </c>
      <c r="Q26" s="15">
        <f t="shared" si="0"/>
        <v>2.5</v>
      </c>
    </row>
    <row r="27" spans="2:17" ht="20.100000000000001" customHeight="1" thickBot="1" x14ac:dyDescent="0.25">
      <c r="B27" s="8" t="s">
        <v>18</v>
      </c>
      <c r="C27" s="12">
        <v>46</v>
      </c>
      <c r="D27" s="12">
        <v>28</v>
      </c>
      <c r="E27" s="12">
        <v>18</v>
      </c>
      <c r="F27" s="12">
        <v>0</v>
      </c>
      <c r="G27" s="12">
        <v>0</v>
      </c>
      <c r="H27" s="12">
        <v>40</v>
      </c>
      <c r="I27" s="12">
        <v>25</v>
      </c>
      <c r="J27" s="12">
        <v>15</v>
      </c>
      <c r="K27" s="12">
        <v>0</v>
      </c>
      <c r="L27" s="12">
        <v>0</v>
      </c>
      <c r="M27" s="15">
        <f t="shared" si="0"/>
        <v>-0.13043478260869565</v>
      </c>
      <c r="N27" s="15">
        <f t="shared" si="0"/>
        <v>-0.10714285714285714</v>
      </c>
      <c r="O27" s="15">
        <f t="shared" si="0"/>
        <v>-0.16666666666666666</v>
      </c>
      <c r="P27" s="15" t="str">
        <f t="shared" si="0"/>
        <v>-</v>
      </c>
      <c r="Q27" s="15" t="str">
        <f t="shared" si="0"/>
        <v>-</v>
      </c>
    </row>
    <row r="28" spans="2:17" ht="20.100000000000001" customHeight="1" thickBot="1" x14ac:dyDescent="0.25">
      <c r="B28" s="9" t="s">
        <v>19</v>
      </c>
      <c r="C28" s="13">
        <f>SUM(C11:C27)</f>
        <v>5184</v>
      </c>
      <c r="D28" s="13">
        <f t="shared" ref="D28:G28" si="1">SUM(D11:D27)</f>
        <v>3168</v>
      </c>
      <c r="E28" s="13">
        <f t="shared" si="1"/>
        <v>1187</v>
      </c>
      <c r="F28" s="13">
        <f t="shared" si="1"/>
        <v>700</v>
      </c>
      <c r="G28" s="13">
        <f t="shared" si="1"/>
        <v>129</v>
      </c>
      <c r="H28" s="13">
        <f>SUM(H11:H27)</f>
        <v>5061</v>
      </c>
      <c r="I28" s="13">
        <f t="shared" ref="I28:L28" si="2">SUM(I11:I27)</f>
        <v>3107</v>
      </c>
      <c r="J28" s="13">
        <f t="shared" si="2"/>
        <v>1249</v>
      </c>
      <c r="K28" s="13">
        <f t="shared" si="2"/>
        <v>582</v>
      </c>
      <c r="L28" s="13">
        <f t="shared" si="2"/>
        <v>123</v>
      </c>
      <c r="M28" s="16">
        <f t="shared" si="0"/>
        <v>-2.3726851851851853E-2</v>
      </c>
      <c r="N28" s="16">
        <f t="shared" si="0"/>
        <v>-1.9255050505050504E-2</v>
      </c>
      <c r="O28" s="16">
        <f t="shared" si="0"/>
        <v>5.2232518955349617E-2</v>
      </c>
      <c r="P28" s="16">
        <f t="shared" si="0"/>
        <v>-0.16857142857142857</v>
      </c>
      <c r="Q28" s="16">
        <f t="shared" si="0"/>
        <v>-4.6511627906976744E-2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7.25" bestFit="1" customWidth="1"/>
    <col min="4" max="5" width="12.5" bestFit="1" customWidth="1"/>
    <col min="6" max="6" width="10.125" bestFit="1" customWidth="1"/>
    <col min="7" max="7" width="12" bestFit="1" customWidth="1"/>
    <col min="8" max="8" width="7.25" bestFit="1" customWidth="1"/>
    <col min="9" max="10" width="12.5" bestFit="1" customWidth="1"/>
    <col min="11" max="11" width="10.125" bestFit="1" customWidth="1"/>
    <col min="12" max="12" width="12" bestFit="1" customWidth="1"/>
    <col min="13" max="13" width="8.375" bestFit="1" customWidth="1"/>
    <col min="14" max="15" width="12.5" bestFit="1" customWidth="1"/>
    <col min="16" max="16" width="10.125" bestFit="1" customWidth="1"/>
    <col min="17" max="17" width="12" bestFit="1" customWidth="1"/>
    <col min="18" max="18" width="20.625" customWidth="1"/>
    <col min="19" max="19" width="11.875" customWidth="1"/>
  </cols>
  <sheetData>
    <row r="9" spans="2:17" ht="44.25" customHeight="1" thickBot="1" x14ac:dyDescent="0.25">
      <c r="C9" s="32" t="s">
        <v>109</v>
      </c>
      <c r="D9" s="33"/>
      <c r="E9" s="33"/>
      <c r="F9" s="33"/>
      <c r="G9" s="33"/>
      <c r="H9" s="32" t="s">
        <v>110</v>
      </c>
      <c r="I9" s="33"/>
      <c r="J9" s="33"/>
      <c r="K9" s="33"/>
      <c r="L9" s="33"/>
      <c r="M9" s="32" t="s">
        <v>111</v>
      </c>
      <c r="N9" s="33"/>
      <c r="O9" s="33"/>
      <c r="P9" s="33"/>
      <c r="Q9" s="33"/>
    </row>
    <row r="10" spans="2:17" ht="44.25" customHeight="1" thickBot="1" x14ac:dyDescent="0.25">
      <c r="C10" s="11" t="s">
        <v>33</v>
      </c>
      <c r="D10" s="11" t="s">
        <v>53</v>
      </c>
      <c r="E10" s="11" t="s">
        <v>54</v>
      </c>
      <c r="F10" s="11" t="s">
        <v>46</v>
      </c>
      <c r="G10" s="11" t="s">
        <v>55</v>
      </c>
      <c r="H10" s="11" t="s">
        <v>33</v>
      </c>
      <c r="I10" s="11" t="s">
        <v>53</v>
      </c>
      <c r="J10" s="11" t="s">
        <v>54</v>
      </c>
      <c r="K10" s="11" t="s">
        <v>46</v>
      </c>
      <c r="L10" s="11" t="s">
        <v>55</v>
      </c>
      <c r="M10" s="11" t="s">
        <v>33</v>
      </c>
      <c r="N10" s="11" t="s">
        <v>53</v>
      </c>
      <c r="O10" s="11" t="s">
        <v>54</v>
      </c>
      <c r="P10" s="11" t="s">
        <v>46</v>
      </c>
      <c r="Q10" s="11" t="s">
        <v>55</v>
      </c>
    </row>
    <row r="11" spans="2:17" ht="20.100000000000001" customHeight="1" thickBot="1" x14ac:dyDescent="0.25">
      <c r="B11" s="5" t="s">
        <v>2</v>
      </c>
      <c r="C11" s="24">
        <v>1934</v>
      </c>
      <c r="D11" s="24">
        <v>798</v>
      </c>
      <c r="E11" s="24">
        <v>175</v>
      </c>
      <c r="F11" s="24">
        <v>779</v>
      </c>
      <c r="G11" s="24">
        <v>182</v>
      </c>
      <c r="H11" s="24">
        <v>1830</v>
      </c>
      <c r="I11" s="24">
        <v>775</v>
      </c>
      <c r="J11" s="24">
        <v>202</v>
      </c>
      <c r="K11" s="24">
        <v>675</v>
      </c>
      <c r="L11" s="24">
        <v>178</v>
      </c>
      <c r="M11" s="15">
        <f>IF(C11=0,"-",(H11-C11)/C11)</f>
        <v>-5.3774560496380561E-2</v>
      </c>
      <c r="N11" s="15">
        <f>IF(D11=0,"-",(I11-D11)/D11)</f>
        <v>-2.882205513784461E-2</v>
      </c>
      <c r="O11" s="15">
        <f>IF(E11=0,"-",(J11-E11)/E11)</f>
        <v>0.15428571428571428</v>
      </c>
      <c r="P11" s="15">
        <f>IF(F11=0,"-",(K11-F11)/F11)</f>
        <v>-0.13350449293966624</v>
      </c>
      <c r="Q11" s="15">
        <f>IF(G11=0,"-",(L11-G11)/G11)</f>
        <v>-2.197802197802198E-2</v>
      </c>
    </row>
    <row r="12" spans="2:17" ht="20.100000000000001" customHeight="1" thickBot="1" x14ac:dyDescent="0.25">
      <c r="B12" s="6" t="s">
        <v>3</v>
      </c>
      <c r="C12" s="24">
        <v>193</v>
      </c>
      <c r="D12" s="24">
        <v>60</v>
      </c>
      <c r="E12" s="24">
        <v>71</v>
      </c>
      <c r="F12" s="24">
        <v>48</v>
      </c>
      <c r="G12" s="24">
        <v>14</v>
      </c>
      <c r="H12" s="24">
        <v>214</v>
      </c>
      <c r="I12" s="24">
        <v>105</v>
      </c>
      <c r="J12" s="24">
        <v>52</v>
      </c>
      <c r="K12" s="24">
        <v>36</v>
      </c>
      <c r="L12" s="24">
        <v>21</v>
      </c>
      <c r="M12" s="15">
        <f t="shared" ref="M12:Q28" si="0">IF(C12=0,"-",(H12-C12)/C12)</f>
        <v>0.10880829015544041</v>
      </c>
      <c r="N12" s="15">
        <f t="shared" si="0"/>
        <v>0.75</v>
      </c>
      <c r="O12" s="15">
        <f t="shared" si="0"/>
        <v>-0.26760563380281688</v>
      </c>
      <c r="P12" s="15">
        <f t="shared" si="0"/>
        <v>-0.25</v>
      </c>
      <c r="Q12" s="15">
        <f t="shared" si="0"/>
        <v>0.5</v>
      </c>
    </row>
    <row r="13" spans="2:17" ht="20.100000000000001" customHeight="1" thickBot="1" x14ac:dyDescent="0.25">
      <c r="B13" s="6" t="s">
        <v>4</v>
      </c>
      <c r="C13" s="24">
        <v>153</v>
      </c>
      <c r="D13" s="24">
        <v>95</v>
      </c>
      <c r="E13" s="24">
        <v>5</v>
      </c>
      <c r="F13" s="24">
        <v>48</v>
      </c>
      <c r="G13" s="24">
        <v>5</v>
      </c>
      <c r="H13" s="24">
        <v>165</v>
      </c>
      <c r="I13" s="24">
        <v>93</v>
      </c>
      <c r="J13" s="24">
        <v>7</v>
      </c>
      <c r="K13" s="24">
        <v>58</v>
      </c>
      <c r="L13" s="24">
        <v>7</v>
      </c>
      <c r="M13" s="15">
        <f t="shared" si="0"/>
        <v>7.8431372549019607E-2</v>
      </c>
      <c r="N13" s="15">
        <f t="shared" si="0"/>
        <v>-2.1052631578947368E-2</v>
      </c>
      <c r="O13" s="15">
        <f t="shared" si="0"/>
        <v>0.4</v>
      </c>
      <c r="P13" s="15">
        <f t="shared" si="0"/>
        <v>0.20833333333333334</v>
      </c>
      <c r="Q13" s="15">
        <f t="shared" si="0"/>
        <v>0.4</v>
      </c>
    </row>
    <row r="14" spans="2:17" ht="20.100000000000001" customHeight="1" thickBot="1" x14ac:dyDescent="0.25">
      <c r="B14" s="6" t="s">
        <v>5</v>
      </c>
      <c r="C14" s="24">
        <v>230</v>
      </c>
      <c r="D14" s="24">
        <v>103</v>
      </c>
      <c r="E14" s="24">
        <v>57</v>
      </c>
      <c r="F14" s="24">
        <v>53</v>
      </c>
      <c r="G14" s="24">
        <v>17</v>
      </c>
      <c r="H14" s="24">
        <v>199</v>
      </c>
      <c r="I14" s="24">
        <v>86</v>
      </c>
      <c r="J14" s="24">
        <v>59</v>
      </c>
      <c r="K14" s="24">
        <v>32</v>
      </c>
      <c r="L14" s="24">
        <v>22</v>
      </c>
      <c r="M14" s="15">
        <f t="shared" si="0"/>
        <v>-0.13478260869565217</v>
      </c>
      <c r="N14" s="15">
        <f t="shared" si="0"/>
        <v>-0.1650485436893204</v>
      </c>
      <c r="O14" s="15">
        <f t="shared" si="0"/>
        <v>3.5087719298245612E-2</v>
      </c>
      <c r="P14" s="15">
        <f t="shared" si="0"/>
        <v>-0.39622641509433965</v>
      </c>
      <c r="Q14" s="15">
        <f t="shared" si="0"/>
        <v>0.29411764705882354</v>
      </c>
    </row>
    <row r="15" spans="2:17" ht="20.100000000000001" customHeight="1" thickBot="1" x14ac:dyDescent="0.25">
      <c r="B15" s="6" t="s">
        <v>6</v>
      </c>
      <c r="C15" s="24">
        <v>186</v>
      </c>
      <c r="D15" s="24">
        <v>78</v>
      </c>
      <c r="E15" s="24">
        <v>17</v>
      </c>
      <c r="F15" s="24">
        <v>71</v>
      </c>
      <c r="G15" s="24">
        <v>20</v>
      </c>
      <c r="H15" s="24">
        <v>238</v>
      </c>
      <c r="I15" s="24">
        <v>117</v>
      </c>
      <c r="J15" s="24">
        <v>17</v>
      </c>
      <c r="K15" s="24">
        <v>83</v>
      </c>
      <c r="L15" s="24">
        <v>21</v>
      </c>
      <c r="M15" s="15">
        <f t="shared" si="0"/>
        <v>0.27956989247311825</v>
      </c>
      <c r="N15" s="15">
        <f t="shared" si="0"/>
        <v>0.5</v>
      </c>
      <c r="O15" s="15">
        <f t="shared" si="0"/>
        <v>0</v>
      </c>
      <c r="P15" s="15">
        <f t="shared" si="0"/>
        <v>0.16901408450704225</v>
      </c>
      <c r="Q15" s="15">
        <f t="shared" si="0"/>
        <v>0.05</v>
      </c>
    </row>
    <row r="16" spans="2:17" ht="20.100000000000001" customHeight="1" thickBot="1" x14ac:dyDescent="0.25">
      <c r="B16" s="6" t="s">
        <v>7</v>
      </c>
      <c r="C16" s="24">
        <v>88</v>
      </c>
      <c r="D16" s="24">
        <v>46</v>
      </c>
      <c r="E16" s="24">
        <v>15</v>
      </c>
      <c r="F16" s="24">
        <v>17</v>
      </c>
      <c r="G16" s="24">
        <v>10</v>
      </c>
      <c r="H16" s="24">
        <v>87</v>
      </c>
      <c r="I16" s="24">
        <v>47</v>
      </c>
      <c r="J16" s="24">
        <v>11</v>
      </c>
      <c r="K16" s="24">
        <v>24</v>
      </c>
      <c r="L16" s="24">
        <v>5</v>
      </c>
      <c r="M16" s="15">
        <f t="shared" si="0"/>
        <v>-1.1363636363636364E-2</v>
      </c>
      <c r="N16" s="15">
        <f t="shared" si="0"/>
        <v>2.1739130434782608E-2</v>
      </c>
      <c r="O16" s="15">
        <f t="shared" si="0"/>
        <v>-0.26666666666666666</v>
      </c>
      <c r="P16" s="15">
        <f t="shared" si="0"/>
        <v>0.41176470588235292</v>
      </c>
      <c r="Q16" s="15">
        <f t="shared" si="0"/>
        <v>-0.5</v>
      </c>
    </row>
    <row r="17" spans="2:17" ht="20.100000000000001" customHeight="1" thickBot="1" x14ac:dyDescent="0.25">
      <c r="B17" s="6" t="s">
        <v>8</v>
      </c>
      <c r="C17" s="24">
        <v>337</v>
      </c>
      <c r="D17" s="24">
        <v>174</v>
      </c>
      <c r="E17" s="24">
        <v>45</v>
      </c>
      <c r="F17" s="24">
        <v>90</v>
      </c>
      <c r="G17" s="24">
        <v>28</v>
      </c>
      <c r="H17" s="24">
        <v>315</v>
      </c>
      <c r="I17" s="24">
        <v>142</v>
      </c>
      <c r="J17" s="24">
        <v>40</v>
      </c>
      <c r="K17" s="24">
        <v>103</v>
      </c>
      <c r="L17" s="24">
        <v>30</v>
      </c>
      <c r="M17" s="15">
        <f t="shared" si="0"/>
        <v>-6.5281899109792291E-2</v>
      </c>
      <c r="N17" s="15">
        <f t="shared" si="0"/>
        <v>-0.18390804597701149</v>
      </c>
      <c r="O17" s="15">
        <f t="shared" si="0"/>
        <v>-0.1111111111111111</v>
      </c>
      <c r="P17" s="15">
        <f t="shared" si="0"/>
        <v>0.14444444444444443</v>
      </c>
      <c r="Q17" s="15">
        <f t="shared" si="0"/>
        <v>7.1428571428571425E-2</v>
      </c>
    </row>
    <row r="18" spans="2:17" ht="20.100000000000001" customHeight="1" thickBot="1" x14ac:dyDescent="0.25">
      <c r="B18" s="6" t="s">
        <v>9</v>
      </c>
      <c r="C18" s="24">
        <v>307</v>
      </c>
      <c r="D18" s="24">
        <v>138</v>
      </c>
      <c r="E18" s="24">
        <v>67</v>
      </c>
      <c r="F18" s="24">
        <v>74</v>
      </c>
      <c r="G18" s="24">
        <v>28</v>
      </c>
      <c r="H18" s="24">
        <v>294</v>
      </c>
      <c r="I18" s="24">
        <v>94</v>
      </c>
      <c r="J18" s="24">
        <v>56</v>
      </c>
      <c r="K18" s="24">
        <v>103</v>
      </c>
      <c r="L18" s="24">
        <v>41</v>
      </c>
      <c r="M18" s="15">
        <f t="shared" si="0"/>
        <v>-4.2345276872964167E-2</v>
      </c>
      <c r="N18" s="15">
        <f t="shared" si="0"/>
        <v>-0.3188405797101449</v>
      </c>
      <c r="O18" s="15">
        <f t="shared" si="0"/>
        <v>-0.16417910447761194</v>
      </c>
      <c r="P18" s="15">
        <f t="shared" si="0"/>
        <v>0.39189189189189189</v>
      </c>
      <c r="Q18" s="15">
        <f t="shared" si="0"/>
        <v>0.4642857142857143</v>
      </c>
    </row>
    <row r="19" spans="2:17" ht="20.100000000000001" customHeight="1" thickBot="1" x14ac:dyDescent="0.25">
      <c r="B19" s="6" t="s">
        <v>10</v>
      </c>
      <c r="C19" s="24">
        <v>1344</v>
      </c>
      <c r="D19" s="24">
        <v>416</v>
      </c>
      <c r="E19" s="24">
        <v>230</v>
      </c>
      <c r="F19" s="24">
        <v>434</v>
      </c>
      <c r="G19" s="24">
        <v>264</v>
      </c>
      <c r="H19" s="24">
        <v>1431</v>
      </c>
      <c r="I19" s="24">
        <v>438</v>
      </c>
      <c r="J19" s="24">
        <v>237</v>
      </c>
      <c r="K19" s="24">
        <v>504</v>
      </c>
      <c r="L19" s="24">
        <v>252</v>
      </c>
      <c r="M19" s="15">
        <f t="shared" si="0"/>
        <v>6.4732142857142863E-2</v>
      </c>
      <c r="N19" s="15">
        <f t="shared" si="0"/>
        <v>5.2884615384615384E-2</v>
      </c>
      <c r="O19" s="15">
        <f t="shared" si="0"/>
        <v>3.0434782608695653E-2</v>
      </c>
      <c r="P19" s="15">
        <f t="shared" si="0"/>
        <v>0.16129032258064516</v>
      </c>
      <c r="Q19" s="15">
        <f t="shared" si="0"/>
        <v>-4.5454545454545456E-2</v>
      </c>
    </row>
    <row r="20" spans="2:17" ht="20.100000000000001" customHeight="1" thickBot="1" x14ac:dyDescent="0.25">
      <c r="B20" s="6" t="s">
        <v>11</v>
      </c>
      <c r="C20" s="24">
        <v>860</v>
      </c>
      <c r="D20" s="24">
        <v>380</v>
      </c>
      <c r="E20" s="24">
        <v>183</v>
      </c>
      <c r="F20" s="24">
        <v>219</v>
      </c>
      <c r="G20" s="24">
        <v>78</v>
      </c>
      <c r="H20" s="24">
        <v>941</v>
      </c>
      <c r="I20" s="24">
        <v>407</v>
      </c>
      <c r="J20" s="24">
        <v>170</v>
      </c>
      <c r="K20" s="24">
        <v>263</v>
      </c>
      <c r="L20" s="24">
        <v>101</v>
      </c>
      <c r="M20" s="15">
        <f t="shared" si="0"/>
        <v>9.4186046511627902E-2</v>
      </c>
      <c r="N20" s="15">
        <f t="shared" si="0"/>
        <v>7.1052631578947367E-2</v>
      </c>
      <c r="O20" s="15">
        <f t="shared" si="0"/>
        <v>-7.1038251366120214E-2</v>
      </c>
      <c r="P20" s="15">
        <f t="shared" si="0"/>
        <v>0.20091324200913241</v>
      </c>
      <c r="Q20" s="15">
        <f t="shared" si="0"/>
        <v>0.29487179487179488</v>
      </c>
    </row>
    <row r="21" spans="2:17" ht="20.100000000000001" customHeight="1" thickBot="1" x14ac:dyDescent="0.25">
      <c r="B21" s="6" t="s">
        <v>12</v>
      </c>
      <c r="C21" s="24">
        <v>97</v>
      </c>
      <c r="D21" s="24">
        <v>63</v>
      </c>
      <c r="E21" s="24">
        <v>10</v>
      </c>
      <c r="F21" s="24">
        <v>23</v>
      </c>
      <c r="G21" s="24">
        <v>1</v>
      </c>
      <c r="H21" s="24">
        <v>140</v>
      </c>
      <c r="I21" s="24">
        <v>106</v>
      </c>
      <c r="J21" s="24">
        <v>8</v>
      </c>
      <c r="K21" s="24">
        <v>23</v>
      </c>
      <c r="L21" s="24">
        <v>3</v>
      </c>
      <c r="M21" s="15">
        <f t="shared" si="0"/>
        <v>0.44329896907216493</v>
      </c>
      <c r="N21" s="15">
        <f t="shared" si="0"/>
        <v>0.68253968253968256</v>
      </c>
      <c r="O21" s="15">
        <f t="shared" si="0"/>
        <v>-0.2</v>
      </c>
      <c r="P21" s="15">
        <f t="shared" si="0"/>
        <v>0</v>
      </c>
      <c r="Q21" s="15">
        <f t="shared" si="0"/>
        <v>2</v>
      </c>
    </row>
    <row r="22" spans="2:17" ht="20.100000000000001" customHeight="1" thickBot="1" x14ac:dyDescent="0.25">
      <c r="B22" s="6" t="s">
        <v>13</v>
      </c>
      <c r="C22" s="24">
        <v>321</v>
      </c>
      <c r="D22" s="24">
        <v>204</v>
      </c>
      <c r="E22" s="24">
        <v>31</v>
      </c>
      <c r="F22" s="24">
        <v>73</v>
      </c>
      <c r="G22" s="24">
        <v>13</v>
      </c>
      <c r="H22" s="24">
        <v>330</v>
      </c>
      <c r="I22" s="24">
        <v>193</v>
      </c>
      <c r="J22" s="24">
        <v>26</v>
      </c>
      <c r="K22" s="24">
        <v>97</v>
      </c>
      <c r="L22" s="24">
        <v>14</v>
      </c>
      <c r="M22" s="15">
        <f t="shared" si="0"/>
        <v>2.8037383177570093E-2</v>
      </c>
      <c r="N22" s="15">
        <f t="shared" si="0"/>
        <v>-5.3921568627450983E-2</v>
      </c>
      <c r="O22" s="15">
        <f t="shared" si="0"/>
        <v>-0.16129032258064516</v>
      </c>
      <c r="P22" s="15">
        <f t="shared" si="0"/>
        <v>0.32876712328767121</v>
      </c>
      <c r="Q22" s="15">
        <f t="shared" si="0"/>
        <v>7.6923076923076927E-2</v>
      </c>
    </row>
    <row r="23" spans="2:17" ht="20.100000000000001" customHeight="1" thickBot="1" x14ac:dyDescent="0.25">
      <c r="B23" s="6" t="s">
        <v>14</v>
      </c>
      <c r="C23" s="24">
        <v>1211</v>
      </c>
      <c r="D23" s="24">
        <v>416</v>
      </c>
      <c r="E23" s="24">
        <v>276</v>
      </c>
      <c r="F23" s="24">
        <v>309</v>
      </c>
      <c r="G23" s="24">
        <v>210</v>
      </c>
      <c r="H23" s="24">
        <v>1347</v>
      </c>
      <c r="I23" s="24">
        <v>445</v>
      </c>
      <c r="J23" s="24">
        <v>282</v>
      </c>
      <c r="K23" s="24">
        <v>364</v>
      </c>
      <c r="L23" s="24">
        <v>256</v>
      </c>
      <c r="M23" s="15">
        <f t="shared" si="0"/>
        <v>0.11230388109000826</v>
      </c>
      <c r="N23" s="15">
        <f t="shared" si="0"/>
        <v>6.9711538461538464E-2</v>
      </c>
      <c r="O23" s="15">
        <f t="shared" si="0"/>
        <v>2.1739130434782608E-2</v>
      </c>
      <c r="P23" s="15">
        <f t="shared" si="0"/>
        <v>0.17799352750809061</v>
      </c>
      <c r="Q23" s="15">
        <f t="shared" si="0"/>
        <v>0.21904761904761905</v>
      </c>
    </row>
    <row r="24" spans="2:17" ht="20.100000000000001" customHeight="1" thickBot="1" x14ac:dyDescent="0.25">
      <c r="B24" s="6" t="s">
        <v>15</v>
      </c>
      <c r="C24" s="24">
        <v>209</v>
      </c>
      <c r="D24" s="24">
        <v>66</v>
      </c>
      <c r="E24" s="24">
        <v>50</v>
      </c>
      <c r="F24" s="24">
        <v>57</v>
      </c>
      <c r="G24" s="24">
        <v>36</v>
      </c>
      <c r="H24" s="24">
        <v>199</v>
      </c>
      <c r="I24" s="24">
        <v>72</v>
      </c>
      <c r="J24" s="24">
        <v>43</v>
      </c>
      <c r="K24" s="24">
        <v>50</v>
      </c>
      <c r="L24" s="24">
        <v>34</v>
      </c>
      <c r="M24" s="15">
        <f t="shared" si="0"/>
        <v>-4.784688995215311E-2</v>
      </c>
      <c r="N24" s="15">
        <f t="shared" si="0"/>
        <v>9.0909090909090912E-2</v>
      </c>
      <c r="O24" s="15">
        <f t="shared" si="0"/>
        <v>-0.14000000000000001</v>
      </c>
      <c r="P24" s="15">
        <f t="shared" si="0"/>
        <v>-0.12280701754385964</v>
      </c>
      <c r="Q24" s="15">
        <f t="shared" si="0"/>
        <v>-5.5555555555555552E-2</v>
      </c>
    </row>
    <row r="25" spans="2:17" ht="20.100000000000001" customHeight="1" thickBot="1" x14ac:dyDescent="0.25">
      <c r="B25" s="6" t="s">
        <v>16</v>
      </c>
      <c r="C25" s="24">
        <v>82</v>
      </c>
      <c r="D25" s="24">
        <v>36</v>
      </c>
      <c r="E25" s="24">
        <v>31</v>
      </c>
      <c r="F25" s="24">
        <v>10</v>
      </c>
      <c r="G25" s="24">
        <v>5</v>
      </c>
      <c r="H25" s="24">
        <v>98</v>
      </c>
      <c r="I25" s="24">
        <v>41</v>
      </c>
      <c r="J25" s="24">
        <v>40</v>
      </c>
      <c r="K25" s="24">
        <v>9</v>
      </c>
      <c r="L25" s="24">
        <v>8</v>
      </c>
      <c r="M25" s="15">
        <f t="shared" si="0"/>
        <v>0.1951219512195122</v>
      </c>
      <c r="N25" s="15">
        <f t="shared" si="0"/>
        <v>0.1388888888888889</v>
      </c>
      <c r="O25" s="15">
        <f t="shared" si="0"/>
        <v>0.29032258064516131</v>
      </c>
      <c r="P25" s="15">
        <f t="shared" si="0"/>
        <v>-0.1</v>
      </c>
      <c r="Q25" s="15">
        <f t="shared" si="0"/>
        <v>0.6</v>
      </c>
    </row>
    <row r="26" spans="2:17" ht="20.100000000000001" customHeight="1" thickBot="1" x14ac:dyDescent="0.25">
      <c r="B26" s="7" t="s">
        <v>17</v>
      </c>
      <c r="C26" s="24">
        <v>350</v>
      </c>
      <c r="D26" s="24">
        <v>146</v>
      </c>
      <c r="E26" s="24">
        <v>65</v>
      </c>
      <c r="F26" s="24">
        <v>91</v>
      </c>
      <c r="G26" s="24">
        <v>48</v>
      </c>
      <c r="H26" s="24">
        <v>325</v>
      </c>
      <c r="I26" s="24">
        <v>134</v>
      </c>
      <c r="J26" s="24">
        <v>91</v>
      </c>
      <c r="K26" s="24">
        <v>50</v>
      </c>
      <c r="L26" s="24">
        <v>50</v>
      </c>
      <c r="M26" s="15">
        <f t="shared" si="0"/>
        <v>-7.1428571428571425E-2</v>
      </c>
      <c r="N26" s="15">
        <f t="shared" si="0"/>
        <v>-8.2191780821917804E-2</v>
      </c>
      <c r="O26" s="15">
        <f t="shared" si="0"/>
        <v>0.4</v>
      </c>
      <c r="P26" s="15">
        <f t="shared" si="0"/>
        <v>-0.45054945054945056</v>
      </c>
      <c r="Q26" s="15">
        <f t="shared" si="0"/>
        <v>4.1666666666666664E-2</v>
      </c>
    </row>
    <row r="27" spans="2:17" ht="20.100000000000001" customHeight="1" thickBot="1" x14ac:dyDescent="0.25">
      <c r="B27" s="8" t="s">
        <v>18</v>
      </c>
      <c r="C27" s="24">
        <v>37</v>
      </c>
      <c r="D27" s="24">
        <v>17</v>
      </c>
      <c r="E27" s="24">
        <v>7</v>
      </c>
      <c r="F27" s="24">
        <v>10</v>
      </c>
      <c r="G27" s="24">
        <v>3</v>
      </c>
      <c r="H27" s="24">
        <v>33</v>
      </c>
      <c r="I27" s="24">
        <v>15</v>
      </c>
      <c r="J27" s="24">
        <v>6</v>
      </c>
      <c r="K27" s="24">
        <v>7</v>
      </c>
      <c r="L27" s="24">
        <v>5</v>
      </c>
      <c r="M27" s="15">
        <f t="shared" si="0"/>
        <v>-0.10810810810810811</v>
      </c>
      <c r="N27" s="15">
        <f t="shared" si="0"/>
        <v>-0.11764705882352941</v>
      </c>
      <c r="O27" s="15">
        <f t="shared" si="0"/>
        <v>-0.14285714285714285</v>
      </c>
      <c r="P27" s="15">
        <f t="shared" si="0"/>
        <v>-0.3</v>
      </c>
      <c r="Q27" s="15">
        <f t="shared" si="0"/>
        <v>0.66666666666666663</v>
      </c>
    </row>
    <row r="28" spans="2:17" ht="20.100000000000001" customHeight="1" thickBot="1" x14ac:dyDescent="0.25">
      <c r="B28" s="9" t="s">
        <v>19</v>
      </c>
      <c r="C28" s="13">
        <f>SUM(C11:C27)</f>
        <v>7939</v>
      </c>
      <c r="D28" s="13">
        <f t="shared" ref="D28:G28" si="1">SUM(D11:D27)</f>
        <v>3236</v>
      </c>
      <c r="E28" s="13">
        <f t="shared" si="1"/>
        <v>1335</v>
      </c>
      <c r="F28" s="13">
        <f t="shared" si="1"/>
        <v>2406</v>
      </c>
      <c r="G28" s="13">
        <f t="shared" si="1"/>
        <v>962</v>
      </c>
      <c r="H28" s="13">
        <f>SUM(H11:H27)</f>
        <v>8186</v>
      </c>
      <c r="I28" s="13">
        <f t="shared" ref="I28:L28" si="2">SUM(I11:I27)</f>
        <v>3310</v>
      </c>
      <c r="J28" s="13">
        <f t="shared" si="2"/>
        <v>1347</v>
      </c>
      <c r="K28" s="13">
        <f t="shared" si="2"/>
        <v>2481</v>
      </c>
      <c r="L28" s="13">
        <f t="shared" si="2"/>
        <v>1048</v>
      </c>
      <c r="M28" s="16">
        <f t="shared" si="0"/>
        <v>3.1112230759541504E-2</v>
      </c>
      <c r="N28" s="16">
        <f t="shared" si="0"/>
        <v>2.2867737948084055E-2</v>
      </c>
      <c r="O28" s="16">
        <f t="shared" si="0"/>
        <v>8.988764044943821E-3</v>
      </c>
      <c r="P28" s="16">
        <f t="shared" si="0"/>
        <v>3.117206982543641E-2</v>
      </c>
      <c r="Q28" s="16">
        <f t="shared" si="0"/>
        <v>8.9397089397089402E-2</v>
      </c>
    </row>
    <row r="29" spans="2:17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topLeftCell="A9" workbookViewId="0">
      <selection activeCell="C11" sqref="C11:J27"/>
    </sheetView>
  </sheetViews>
  <sheetFormatPr baseColWidth="10" defaultRowHeight="12.75" x14ac:dyDescent="0.2"/>
  <cols>
    <col min="1" max="1" width="8.625" customWidth="1"/>
    <col min="2" max="2" width="26.375" customWidth="1"/>
    <col min="3" max="3" width="15.75" customWidth="1"/>
    <col min="4" max="4" width="14.125" bestFit="1" customWidth="1"/>
    <col min="5" max="5" width="16.5" customWidth="1"/>
    <col min="6" max="6" width="13.875" bestFit="1" customWidth="1"/>
    <col min="7" max="7" width="16" customWidth="1"/>
    <col min="8" max="8" width="14.125" bestFit="1" customWidth="1"/>
    <col min="9" max="9" width="16.125" customWidth="1"/>
    <col min="10" max="10" width="13.875" bestFit="1" customWidth="1"/>
    <col min="11" max="11" width="16.125" customWidth="1"/>
    <col min="12" max="12" width="14.125" bestFit="1" customWidth="1"/>
    <col min="13" max="13" width="16.125" customWidth="1"/>
    <col min="14" max="14" width="13.87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2" t="s">
        <v>109</v>
      </c>
      <c r="D9" s="33"/>
      <c r="E9" s="33"/>
      <c r="F9" s="33"/>
      <c r="G9" s="32" t="s">
        <v>110</v>
      </c>
      <c r="H9" s="33"/>
      <c r="I9" s="33"/>
      <c r="J9" s="33"/>
      <c r="K9" s="32" t="s">
        <v>111</v>
      </c>
      <c r="L9" s="33"/>
      <c r="M9" s="33"/>
      <c r="N9" s="33"/>
    </row>
    <row r="10" spans="2:14" ht="44.25" customHeight="1" thickBot="1" x14ac:dyDescent="0.25">
      <c r="C10" s="11" t="s">
        <v>57</v>
      </c>
      <c r="D10" s="11" t="s">
        <v>58</v>
      </c>
      <c r="E10" s="11" t="s">
        <v>59</v>
      </c>
      <c r="F10" s="11" t="s">
        <v>60</v>
      </c>
      <c r="G10" s="11" t="s">
        <v>57</v>
      </c>
      <c r="H10" s="11" t="s">
        <v>58</v>
      </c>
      <c r="I10" s="11" t="s">
        <v>59</v>
      </c>
      <c r="J10" s="11" t="s">
        <v>60</v>
      </c>
      <c r="K10" s="11" t="s">
        <v>57</v>
      </c>
      <c r="L10" s="11" t="s">
        <v>58</v>
      </c>
      <c r="M10" s="11" t="s">
        <v>59</v>
      </c>
      <c r="N10" s="11" t="s">
        <v>60</v>
      </c>
    </row>
    <row r="11" spans="2:14" ht="20.100000000000001" customHeight="1" thickBot="1" x14ac:dyDescent="0.25">
      <c r="B11" s="5" t="s">
        <v>2</v>
      </c>
      <c r="C11" s="12">
        <f>SUM(D11:E11)</f>
        <v>944</v>
      </c>
      <c r="D11" s="24">
        <v>487</v>
      </c>
      <c r="E11" s="24">
        <v>457</v>
      </c>
      <c r="F11" s="24">
        <v>922</v>
      </c>
      <c r="G11" s="12">
        <f>SUM(H11:I11)</f>
        <v>972</v>
      </c>
      <c r="H11" s="24">
        <v>536</v>
      </c>
      <c r="I11" s="24">
        <v>436</v>
      </c>
      <c r="J11" s="24">
        <v>835</v>
      </c>
      <c r="K11" s="15">
        <f>IF(C11=0,"-",(G11-C11)/C11)</f>
        <v>2.9661016949152543E-2</v>
      </c>
      <c r="L11" s="15">
        <f>IF(D11=0,"-",(H11-D11)/D11)</f>
        <v>0.10061601642710473</v>
      </c>
      <c r="M11" s="15">
        <f>IF(E11=0,"-",(I11-E11)/E11)</f>
        <v>-4.5951859956236324E-2</v>
      </c>
      <c r="N11" s="15">
        <f>IF(F11=0,"-",(J11-F11)/F11)</f>
        <v>-9.4360086767895882E-2</v>
      </c>
    </row>
    <row r="12" spans="2:14" ht="20.100000000000001" customHeight="1" thickBot="1" x14ac:dyDescent="0.25">
      <c r="B12" s="6" t="s">
        <v>3</v>
      </c>
      <c r="C12" s="12">
        <f t="shared" ref="C12:C27" si="0">SUM(D12:E12)</f>
        <v>131</v>
      </c>
      <c r="D12" s="24">
        <v>81</v>
      </c>
      <c r="E12" s="24">
        <v>50</v>
      </c>
      <c r="F12" s="24">
        <v>62</v>
      </c>
      <c r="G12" s="12">
        <f t="shared" ref="G12:G27" si="1">SUM(H12:I12)</f>
        <v>157</v>
      </c>
      <c r="H12" s="24">
        <v>94</v>
      </c>
      <c r="I12" s="24">
        <v>63</v>
      </c>
      <c r="J12" s="24">
        <v>57</v>
      </c>
      <c r="K12" s="15">
        <f t="shared" ref="K12:N28" si="2">IF(C12=0,"-",(G12-C12)/C12)</f>
        <v>0.19847328244274809</v>
      </c>
      <c r="L12" s="15">
        <f t="shared" si="2"/>
        <v>0.16049382716049382</v>
      </c>
      <c r="M12" s="15">
        <f t="shared" si="2"/>
        <v>0.26</v>
      </c>
      <c r="N12" s="15">
        <f t="shared" si="2"/>
        <v>-8.0645161290322578E-2</v>
      </c>
    </row>
    <row r="13" spans="2:14" ht="20.100000000000001" customHeight="1" thickBot="1" x14ac:dyDescent="0.25">
      <c r="B13" s="6" t="s">
        <v>4</v>
      </c>
      <c r="C13" s="12">
        <f t="shared" si="0"/>
        <v>100</v>
      </c>
      <c r="D13" s="24">
        <v>49</v>
      </c>
      <c r="E13" s="24">
        <v>51</v>
      </c>
      <c r="F13" s="24">
        <v>50</v>
      </c>
      <c r="G13" s="12">
        <f t="shared" si="1"/>
        <v>100</v>
      </c>
      <c r="H13" s="24">
        <v>51</v>
      </c>
      <c r="I13" s="24">
        <v>49</v>
      </c>
      <c r="J13" s="24">
        <v>65</v>
      </c>
      <c r="K13" s="15">
        <f t="shared" si="2"/>
        <v>0</v>
      </c>
      <c r="L13" s="15">
        <f t="shared" si="2"/>
        <v>4.0816326530612242E-2</v>
      </c>
      <c r="M13" s="15">
        <f t="shared" si="2"/>
        <v>-3.9215686274509803E-2</v>
      </c>
      <c r="N13" s="15">
        <f t="shared" si="2"/>
        <v>0.3</v>
      </c>
    </row>
    <row r="14" spans="2:14" ht="20.100000000000001" customHeight="1" thickBot="1" x14ac:dyDescent="0.25">
      <c r="B14" s="6" t="s">
        <v>5</v>
      </c>
      <c r="C14" s="12">
        <f t="shared" si="0"/>
        <v>160</v>
      </c>
      <c r="D14" s="24">
        <v>126</v>
      </c>
      <c r="E14" s="24">
        <v>34</v>
      </c>
      <c r="F14" s="24">
        <v>70</v>
      </c>
      <c r="G14" s="12">
        <f t="shared" si="1"/>
        <v>145</v>
      </c>
      <c r="H14" s="24">
        <v>108</v>
      </c>
      <c r="I14" s="24">
        <v>37</v>
      </c>
      <c r="J14" s="24">
        <v>54</v>
      </c>
      <c r="K14" s="15">
        <f t="shared" si="2"/>
        <v>-9.375E-2</v>
      </c>
      <c r="L14" s="15">
        <f t="shared" si="2"/>
        <v>-0.14285714285714285</v>
      </c>
      <c r="M14" s="15">
        <f t="shared" si="2"/>
        <v>8.8235294117647065E-2</v>
      </c>
      <c r="N14" s="15">
        <f t="shared" si="2"/>
        <v>-0.22857142857142856</v>
      </c>
    </row>
    <row r="15" spans="2:14" ht="20.100000000000001" customHeight="1" thickBot="1" x14ac:dyDescent="0.25">
      <c r="B15" s="6" t="s">
        <v>6</v>
      </c>
      <c r="C15" s="12">
        <f t="shared" si="0"/>
        <v>95</v>
      </c>
      <c r="D15" s="24">
        <v>55</v>
      </c>
      <c r="E15" s="24">
        <v>40</v>
      </c>
      <c r="F15" s="24">
        <v>90</v>
      </c>
      <c r="G15" s="12">
        <f t="shared" si="1"/>
        <v>134</v>
      </c>
      <c r="H15" s="24">
        <v>79</v>
      </c>
      <c r="I15" s="24">
        <v>55</v>
      </c>
      <c r="J15" s="24">
        <v>104</v>
      </c>
      <c r="K15" s="15">
        <f t="shared" si="2"/>
        <v>0.41052631578947368</v>
      </c>
      <c r="L15" s="15">
        <f t="shared" si="2"/>
        <v>0.43636363636363634</v>
      </c>
      <c r="M15" s="15">
        <f t="shared" si="2"/>
        <v>0.375</v>
      </c>
      <c r="N15" s="15">
        <f t="shared" si="2"/>
        <v>0.15555555555555556</v>
      </c>
    </row>
    <row r="16" spans="2:14" ht="20.100000000000001" customHeight="1" thickBot="1" x14ac:dyDescent="0.25">
      <c r="B16" s="6" t="s">
        <v>7</v>
      </c>
      <c r="C16" s="12">
        <f t="shared" si="0"/>
        <v>61</v>
      </c>
      <c r="D16" s="24">
        <v>41</v>
      </c>
      <c r="E16" s="24">
        <v>20</v>
      </c>
      <c r="F16" s="24">
        <v>27</v>
      </c>
      <c r="G16" s="12">
        <f t="shared" si="1"/>
        <v>58</v>
      </c>
      <c r="H16" s="24">
        <v>30</v>
      </c>
      <c r="I16" s="24">
        <v>28</v>
      </c>
      <c r="J16" s="24">
        <v>29</v>
      </c>
      <c r="K16" s="15">
        <f t="shared" si="2"/>
        <v>-4.9180327868852458E-2</v>
      </c>
      <c r="L16" s="15">
        <f t="shared" si="2"/>
        <v>-0.26829268292682928</v>
      </c>
      <c r="M16" s="15">
        <f t="shared" si="2"/>
        <v>0.4</v>
      </c>
      <c r="N16" s="15">
        <f t="shared" si="2"/>
        <v>7.407407407407407E-2</v>
      </c>
    </row>
    <row r="17" spans="2:14" ht="20.100000000000001" customHeight="1" thickBot="1" x14ac:dyDescent="0.25">
      <c r="B17" s="6" t="s">
        <v>8</v>
      </c>
      <c r="C17" s="12">
        <f t="shared" si="0"/>
        <v>218</v>
      </c>
      <c r="D17" s="24">
        <v>119</v>
      </c>
      <c r="E17" s="24">
        <v>99</v>
      </c>
      <c r="F17" s="24">
        <v>114</v>
      </c>
      <c r="G17" s="12">
        <f t="shared" si="1"/>
        <v>184</v>
      </c>
      <c r="H17" s="24">
        <v>104</v>
      </c>
      <c r="I17" s="24">
        <v>80</v>
      </c>
      <c r="J17" s="24">
        <v>131</v>
      </c>
      <c r="K17" s="15">
        <f t="shared" si="2"/>
        <v>-0.15596330275229359</v>
      </c>
      <c r="L17" s="15">
        <f t="shared" si="2"/>
        <v>-0.12605042016806722</v>
      </c>
      <c r="M17" s="15">
        <f t="shared" si="2"/>
        <v>-0.19191919191919191</v>
      </c>
      <c r="N17" s="15">
        <f t="shared" si="2"/>
        <v>0.14912280701754385</v>
      </c>
    </row>
    <row r="18" spans="2:14" ht="20.100000000000001" customHeight="1" thickBot="1" x14ac:dyDescent="0.25">
      <c r="B18" s="6" t="s">
        <v>9</v>
      </c>
      <c r="C18" s="12">
        <f t="shared" si="0"/>
        <v>204</v>
      </c>
      <c r="D18" s="24">
        <v>96</v>
      </c>
      <c r="E18" s="24">
        <v>108</v>
      </c>
      <c r="F18" s="24">
        <v>100</v>
      </c>
      <c r="G18" s="12">
        <f t="shared" si="1"/>
        <v>150</v>
      </c>
      <c r="H18" s="24">
        <v>61</v>
      </c>
      <c r="I18" s="24">
        <v>89</v>
      </c>
      <c r="J18" s="24">
        <v>137</v>
      </c>
      <c r="K18" s="15">
        <f t="shared" si="2"/>
        <v>-0.26470588235294118</v>
      </c>
      <c r="L18" s="15">
        <f t="shared" si="2"/>
        <v>-0.36458333333333331</v>
      </c>
      <c r="M18" s="15">
        <f t="shared" si="2"/>
        <v>-0.17592592592592593</v>
      </c>
      <c r="N18" s="15">
        <f t="shared" si="2"/>
        <v>0.37</v>
      </c>
    </row>
    <row r="19" spans="2:14" ht="20.100000000000001" customHeight="1" thickBot="1" x14ac:dyDescent="0.25">
      <c r="B19" s="6" t="s">
        <v>10</v>
      </c>
      <c r="C19" s="12">
        <f t="shared" si="0"/>
        <v>645</v>
      </c>
      <c r="D19" s="24">
        <v>321</v>
      </c>
      <c r="E19" s="24">
        <v>324</v>
      </c>
      <c r="F19" s="24">
        <v>690</v>
      </c>
      <c r="G19" s="12">
        <f t="shared" si="1"/>
        <v>672</v>
      </c>
      <c r="H19" s="24">
        <v>339</v>
      </c>
      <c r="I19" s="24">
        <v>333</v>
      </c>
      <c r="J19" s="24">
        <v>748</v>
      </c>
      <c r="K19" s="15">
        <f t="shared" si="2"/>
        <v>4.1860465116279069E-2</v>
      </c>
      <c r="L19" s="15">
        <f t="shared" si="2"/>
        <v>5.6074766355140186E-2</v>
      </c>
      <c r="M19" s="15">
        <f t="shared" si="2"/>
        <v>2.7777777777777776E-2</v>
      </c>
      <c r="N19" s="15">
        <f t="shared" si="2"/>
        <v>8.4057971014492749E-2</v>
      </c>
    </row>
    <row r="20" spans="2:14" ht="20.100000000000001" customHeight="1" thickBot="1" x14ac:dyDescent="0.25">
      <c r="B20" s="6" t="s">
        <v>11</v>
      </c>
      <c r="C20" s="12">
        <f t="shared" si="0"/>
        <v>562</v>
      </c>
      <c r="D20" s="24">
        <v>331</v>
      </c>
      <c r="E20" s="24">
        <v>231</v>
      </c>
      <c r="F20" s="24">
        <v>296</v>
      </c>
      <c r="G20" s="12">
        <f t="shared" si="1"/>
        <v>576</v>
      </c>
      <c r="H20" s="24">
        <v>370</v>
      </c>
      <c r="I20" s="24">
        <v>206</v>
      </c>
      <c r="J20" s="24">
        <v>355</v>
      </c>
      <c r="K20" s="15">
        <f t="shared" si="2"/>
        <v>2.491103202846975E-2</v>
      </c>
      <c r="L20" s="15">
        <f t="shared" si="2"/>
        <v>0.11782477341389729</v>
      </c>
      <c r="M20" s="15">
        <f t="shared" si="2"/>
        <v>-0.10822510822510822</v>
      </c>
      <c r="N20" s="15">
        <f t="shared" si="2"/>
        <v>0.19932432432432431</v>
      </c>
    </row>
    <row r="21" spans="2:14" ht="20.100000000000001" customHeight="1" thickBot="1" x14ac:dyDescent="0.25">
      <c r="B21" s="6" t="s">
        <v>12</v>
      </c>
      <c r="C21" s="12">
        <f t="shared" si="0"/>
        <v>72</v>
      </c>
      <c r="D21" s="24">
        <v>51</v>
      </c>
      <c r="E21" s="24">
        <v>21</v>
      </c>
      <c r="F21" s="24">
        <v>24</v>
      </c>
      <c r="G21" s="12">
        <f t="shared" si="1"/>
        <v>114</v>
      </c>
      <c r="H21" s="24">
        <v>83</v>
      </c>
      <c r="I21" s="24">
        <v>31</v>
      </c>
      <c r="J21" s="24">
        <v>25</v>
      </c>
      <c r="K21" s="15">
        <f t="shared" si="2"/>
        <v>0.58333333333333337</v>
      </c>
      <c r="L21" s="15">
        <f t="shared" si="2"/>
        <v>0.62745098039215685</v>
      </c>
      <c r="M21" s="15">
        <f t="shared" si="2"/>
        <v>0.47619047619047616</v>
      </c>
      <c r="N21" s="15">
        <f t="shared" si="2"/>
        <v>4.1666666666666664E-2</v>
      </c>
    </row>
    <row r="22" spans="2:14" ht="20.100000000000001" customHeight="1" thickBot="1" x14ac:dyDescent="0.25">
      <c r="B22" s="6" t="s">
        <v>13</v>
      </c>
      <c r="C22" s="12">
        <f t="shared" si="0"/>
        <v>236</v>
      </c>
      <c r="D22" s="24">
        <v>127</v>
      </c>
      <c r="E22" s="24">
        <v>109</v>
      </c>
      <c r="F22" s="24">
        <v>83</v>
      </c>
      <c r="G22" s="12">
        <f t="shared" si="1"/>
        <v>218</v>
      </c>
      <c r="H22" s="24">
        <v>133</v>
      </c>
      <c r="I22" s="24">
        <v>85</v>
      </c>
      <c r="J22" s="24">
        <v>110</v>
      </c>
      <c r="K22" s="15">
        <f t="shared" si="2"/>
        <v>-7.6271186440677971E-2</v>
      </c>
      <c r="L22" s="15">
        <f t="shared" si="2"/>
        <v>4.7244094488188976E-2</v>
      </c>
      <c r="M22" s="15">
        <f t="shared" si="2"/>
        <v>-0.22018348623853212</v>
      </c>
      <c r="N22" s="15">
        <f t="shared" si="2"/>
        <v>0.3253012048192771</v>
      </c>
    </row>
    <row r="23" spans="2:14" ht="20.100000000000001" customHeight="1" thickBot="1" x14ac:dyDescent="0.25">
      <c r="B23" s="6" t="s">
        <v>14</v>
      </c>
      <c r="C23" s="12">
        <f t="shared" si="0"/>
        <v>662</v>
      </c>
      <c r="D23" s="24">
        <v>335</v>
      </c>
      <c r="E23" s="24">
        <v>327</v>
      </c>
      <c r="F23" s="24">
        <v>476</v>
      </c>
      <c r="G23" s="12">
        <f t="shared" si="1"/>
        <v>706</v>
      </c>
      <c r="H23" s="24">
        <v>341</v>
      </c>
      <c r="I23" s="24">
        <v>365</v>
      </c>
      <c r="J23" s="24">
        <v>580</v>
      </c>
      <c r="K23" s="15">
        <f t="shared" si="2"/>
        <v>6.6465256797583083E-2</v>
      </c>
      <c r="L23" s="15">
        <f t="shared" si="2"/>
        <v>1.7910447761194031E-2</v>
      </c>
      <c r="M23" s="15">
        <f t="shared" si="2"/>
        <v>0.11620795107033639</v>
      </c>
      <c r="N23" s="15">
        <f t="shared" si="2"/>
        <v>0.21848739495798319</v>
      </c>
    </row>
    <row r="24" spans="2:14" ht="20.100000000000001" customHeight="1" thickBot="1" x14ac:dyDescent="0.25">
      <c r="B24" s="6" t="s">
        <v>15</v>
      </c>
      <c r="C24" s="12">
        <f t="shared" si="0"/>
        <v>116</v>
      </c>
      <c r="D24" s="24">
        <v>76</v>
      </c>
      <c r="E24" s="24">
        <v>40</v>
      </c>
      <c r="F24" s="24">
        <v>91</v>
      </c>
      <c r="G24" s="12">
        <f t="shared" si="1"/>
        <v>115</v>
      </c>
      <c r="H24" s="24">
        <v>82</v>
      </c>
      <c r="I24" s="24">
        <v>33</v>
      </c>
      <c r="J24" s="24">
        <v>84</v>
      </c>
      <c r="K24" s="15">
        <f t="shared" si="2"/>
        <v>-8.6206896551724137E-3</v>
      </c>
      <c r="L24" s="15">
        <f t="shared" si="2"/>
        <v>7.8947368421052627E-2</v>
      </c>
      <c r="M24" s="15">
        <f t="shared" si="2"/>
        <v>-0.17499999999999999</v>
      </c>
      <c r="N24" s="15">
        <f t="shared" si="2"/>
        <v>-7.6923076923076927E-2</v>
      </c>
    </row>
    <row r="25" spans="2:14" ht="20.100000000000001" customHeight="1" thickBot="1" x14ac:dyDescent="0.25">
      <c r="B25" s="6" t="s">
        <v>16</v>
      </c>
      <c r="C25" s="12">
        <f t="shared" si="0"/>
        <v>67</v>
      </c>
      <c r="D25" s="24">
        <v>45</v>
      </c>
      <c r="E25" s="24">
        <v>22</v>
      </c>
      <c r="F25" s="24">
        <v>15</v>
      </c>
      <c r="G25" s="12">
        <f t="shared" si="1"/>
        <v>81</v>
      </c>
      <c r="H25" s="24">
        <v>59</v>
      </c>
      <c r="I25" s="24">
        <v>22</v>
      </c>
      <c r="J25" s="24">
        <v>17</v>
      </c>
      <c r="K25" s="15">
        <f t="shared" si="2"/>
        <v>0.20895522388059701</v>
      </c>
      <c r="L25" s="15">
        <f t="shared" si="2"/>
        <v>0.31111111111111112</v>
      </c>
      <c r="M25" s="15">
        <f t="shared" si="2"/>
        <v>0</v>
      </c>
      <c r="N25" s="15">
        <f t="shared" si="2"/>
        <v>0.13333333333333333</v>
      </c>
    </row>
    <row r="26" spans="2:14" ht="20.100000000000001" customHeight="1" thickBot="1" x14ac:dyDescent="0.25">
      <c r="B26" s="7" t="s">
        <v>17</v>
      </c>
      <c r="C26" s="12">
        <f t="shared" si="0"/>
        <v>202</v>
      </c>
      <c r="D26" s="24">
        <v>123</v>
      </c>
      <c r="E26" s="24">
        <v>79</v>
      </c>
      <c r="F26" s="24">
        <v>126</v>
      </c>
      <c r="G26" s="12">
        <f t="shared" si="1"/>
        <v>217</v>
      </c>
      <c r="H26" s="24">
        <v>125</v>
      </c>
      <c r="I26" s="24">
        <v>92</v>
      </c>
      <c r="J26" s="24">
        <v>96</v>
      </c>
      <c r="K26" s="15">
        <f t="shared" si="2"/>
        <v>7.4257425742574254E-2</v>
      </c>
      <c r="L26" s="15">
        <f t="shared" si="2"/>
        <v>1.6260162601626018E-2</v>
      </c>
      <c r="M26" s="15">
        <f t="shared" si="2"/>
        <v>0.16455696202531644</v>
      </c>
      <c r="N26" s="15">
        <f t="shared" si="2"/>
        <v>-0.23809523809523808</v>
      </c>
    </row>
    <row r="27" spans="2:14" ht="20.100000000000001" customHeight="1" thickBot="1" x14ac:dyDescent="0.25">
      <c r="B27" s="8" t="s">
        <v>18</v>
      </c>
      <c r="C27" s="12">
        <f t="shared" si="0"/>
        <v>24</v>
      </c>
      <c r="D27" s="24">
        <v>15</v>
      </c>
      <c r="E27" s="24">
        <v>9</v>
      </c>
      <c r="F27" s="24">
        <v>13</v>
      </c>
      <c r="G27" s="12">
        <f t="shared" si="1"/>
        <v>21</v>
      </c>
      <c r="H27" s="24">
        <v>15</v>
      </c>
      <c r="I27" s="24">
        <v>6</v>
      </c>
      <c r="J27" s="24">
        <v>12</v>
      </c>
      <c r="K27" s="15">
        <f t="shared" si="2"/>
        <v>-0.125</v>
      </c>
      <c r="L27" s="15">
        <f t="shared" si="2"/>
        <v>0</v>
      </c>
      <c r="M27" s="15">
        <f t="shared" si="2"/>
        <v>-0.33333333333333331</v>
      </c>
      <c r="N27" s="15">
        <f t="shared" si="2"/>
        <v>-7.6923076923076927E-2</v>
      </c>
    </row>
    <row r="28" spans="2:14" ht="20.100000000000001" customHeight="1" thickBot="1" x14ac:dyDescent="0.25">
      <c r="B28" s="9" t="s">
        <v>19</v>
      </c>
      <c r="C28" s="13">
        <f>SUM(C11:C27)</f>
        <v>4499</v>
      </c>
      <c r="D28" s="13">
        <f t="shared" ref="D28:F28" si="3">SUM(D11:D27)</f>
        <v>2478</v>
      </c>
      <c r="E28" s="13">
        <f t="shared" si="3"/>
        <v>2021</v>
      </c>
      <c r="F28" s="13">
        <f t="shared" si="3"/>
        <v>3249</v>
      </c>
      <c r="G28" s="13">
        <f>SUM(G11:G27)</f>
        <v>4620</v>
      </c>
      <c r="H28" s="13">
        <f>SUM(H11:H27)</f>
        <v>2610</v>
      </c>
      <c r="I28" s="13">
        <f t="shared" ref="I28:J28" si="4">SUM(I11:I27)</f>
        <v>2010</v>
      </c>
      <c r="J28" s="13">
        <f t="shared" si="4"/>
        <v>3439</v>
      </c>
      <c r="K28" s="16">
        <f t="shared" si="2"/>
        <v>2.6894865525672371E-2</v>
      </c>
      <c r="L28" s="16">
        <f t="shared" si="2"/>
        <v>5.3268765133171914E-2</v>
      </c>
      <c r="M28" s="16">
        <f t="shared" si="2"/>
        <v>-5.4428500742206825E-3</v>
      </c>
      <c r="N28" s="16">
        <f t="shared" si="2"/>
        <v>5.8479532163742687E-2</v>
      </c>
    </row>
    <row r="29" spans="2:14" x14ac:dyDescent="0.2">
      <c r="D29" s="23"/>
      <c r="E29" s="23"/>
      <c r="F29" s="2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51"/>
  <sheetViews>
    <sheetView workbookViewId="0">
      <selection activeCell="D11" sqref="D11"/>
    </sheetView>
  </sheetViews>
  <sheetFormatPr baseColWidth="10" defaultRowHeight="12.75" x14ac:dyDescent="0.2"/>
  <cols>
    <col min="1" max="1" width="8.625" customWidth="1"/>
    <col min="2" max="2" width="26.375" customWidth="1"/>
    <col min="3" max="8" width="14.25" customWidth="1"/>
    <col min="9" max="9" width="15.625" customWidth="1"/>
    <col min="10" max="10" width="11.375" bestFit="1" customWidth="1"/>
    <col min="11" max="11" width="13.125" bestFit="1" customWidth="1"/>
    <col min="12" max="12" width="15.625" customWidth="1"/>
    <col min="13" max="13" width="11.375" bestFit="1" customWidth="1"/>
    <col min="14" max="14" width="13.125" bestFit="1" customWidth="1"/>
    <col min="15" max="18" width="20.625" customWidth="1"/>
    <col min="19" max="19" width="11.875" customWidth="1"/>
  </cols>
  <sheetData>
    <row r="9" spans="2:14" ht="44.25" customHeight="1" thickBot="1" x14ac:dyDescent="0.25">
      <c r="C9" s="32" t="s">
        <v>114</v>
      </c>
      <c r="D9" s="33"/>
      <c r="E9" s="33"/>
      <c r="F9" s="32" t="s">
        <v>115</v>
      </c>
      <c r="G9" s="33"/>
      <c r="H9" s="33"/>
      <c r="I9" s="32" t="s">
        <v>116</v>
      </c>
      <c r="J9" s="33"/>
      <c r="K9" s="33"/>
      <c r="L9" s="32" t="s">
        <v>117</v>
      </c>
      <c r="M9" s="33"/>
      <c r="N9" s="33"/>
    </row>
    <row r="10" spans="2:14" ht="44.25" customHeight="1" thickBot="1" x14ac:dyDescent="0.25">
      <c r="C10" s="11" t="s">
        <v>62</v>
      </c>
      <c r="D10" s="11" t="s">
        <v>63</v>
      </c>
      <c r="E10" s="11" t="s">
        <v>64</v>
      </c>
      <c r="F10" s="11" t="s">
        <v>65</v>
      </c>
      <c r="G10" s="11" t="s">
        <v>63</v>
      </c>
      <c r="H10" s="11" t="s">
        <v>64</v>
      </c>
      <c r="I10" s="11" t="s">
        <v>62</v>
      </c>
      <c r="J10" s="11" t="s">
        <v>63</v>
      </c>
      <c r="K10" s="11" t="s">
        <v>64</v>
      </c>
      <c r="L10" s="11" t="s">
        <v>65</v>
      </c>
      <c r="M10" s="11" t="s">
        <v>63</v>
      </c>
      <c r="N10" s="11" t="s">
        <v>64</v>
      </c>
    </row>
    <row r="11" spans="2:14" ht="20.100000000000001" customHeight="1" thickBot="1" x14ac:dyDescent="0.25">
      <c r="B11" s="5" t="s">
        <v>2</v>
      </c>
      <c r="C11" s="25">
        <v>14</v>
      </c>
      <c r="D11" s="25">
        <v>13</v>
      </c>
      <c r="E11" s="25">
        <v>1</v>
      </c>
      <c r="F11" s="25">
        <v>0</v>
      </c>
      <c r="G11" s="25">
        <v>0</v>
      </c>
      <c r="H11" s="25">
        <v>0</v>
      </c>
      <c r="I11" s="25">
        <v>12</v>
      </c>
      <c r="J11" s="25">
        <v>9</v>
      </c>
      <c r="K11" s="25">
        <v>3</v>
      </c>
      <c r="L11" s="25">
        <v>2</v>
      </c>
      <c r="M11" s="25">
        <v>2</v>
      </c>
      <c r="N11" s="25">
        <v>0</v>
      </c>
    </row>
    <row r="12" spans="2:14" ht="20.100000000000001" customHeight="1" thickBot="1" x14ac:dyDescent="0.25">
      <c r="B12" s="6" t="s">
        <v>3</v>
      </c>
      <c r="C12" s="25">
        <v>2</v>
      </c>
      <c r="D12" s="25">
        <v>2</v>
      </c>
      <c r="E12" s="25">
        <v>0</v>
      </c>
      <c r="F12" s="25">
        <v>0</v>
      </c>
      <c r="G12" s="25">
        <v>0</v>
      </c>
      <c r="H12" s="25">
        <v>0</v>
      </c>
      <c r="I12" s="25">
        <v>1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</row>
    <row r="13" spans="2:14" ht="20.100000000000001" customHeight="1" thickBot="1" x14ac:dyDescent="0.25">
      <c r="B13" s="6" t="s">
        <v>4</v>
      </c>
      <c r="C13" s="25">
        <v>3</v>
      </c>
      <c r="D13" s="25">
        <v>2</v>
      </c>
      <c r="E13" s="25">
        <v>1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2:14" ht="20.100000000000001" customHeight="1" thickBot="1" x14ac:dyDescent="0.25">
      <c r="B14" s="6" t="s">
        <v>5</v>
      </c>
      <c r="C14" s="25">
        <v>5</v>
      </c>
      <c r="D14" s="25">
        <v>1</v>
      </c>
      <c r="E14" s="25">
        <v>4</v>
      </c>
      <c r="F14" s="25">
        <v>0</v>
      </c>
      <c r="G14" s="25">
        <v>0</v>
      </c>
      <c r="H14" s="25">
        <v>0</v>
      </c>
      <c r="I14" s="25">
        <v>2</v>
      </c>
      <c r="J14" s="25">
        <v>1</v>
      </c>
      <c r="K14" s="25">
        <v>1</v>
      </c>
      <c r="L14" s="25">
        <v>0</v>
      </c>
      <c r="M14" s="25">
        <v>0</v>
      </c>
      <c r="N14" s="25">
        <v>0</v>
      </c>
    </row>
    <row r="15" spans="2:14" ht="20.100000000000001" customHeight="1" thickBot="1" x14ac:dyDescent="0.25">
      <c r="B15" s="6" t="s">
        <v>6</v>
      </c>
      <c r="C15" s="25">
        <v>3</v>
      </c>
      <c r="D15" s="25">
        <v>3</v>
      </c>
      <c r="E15" s="25">
        <v>0</v>
      </c>
      <c r="F15" s="25">
        <v>0</v>
      </c>
      <c r="G15" s="25">
        <v>0</v>
      </c>
      <c r="H15" s="25">
        <v>0</v>
      </c>
      <c r="I15" s="25">
        <v>9</v>
      </c>
      <c r="J15" s="25">
        <v>9</v>
      </c>
      <c r="K15" s="25">
        <v>0</v>
      </c>
      <c r="L15" s="25">
        <v>1</v>
      </c>
      <c r="M15" s="25">
        <v>1</v>
      </c>
      <c r="N15" s="25">
        <v>0</v>
      </c>
    </row>
    <row r="16" spans="2:14" ht="20.100000000000001" customHeight="1" thickBot="1" x14ac:dyDescent="0.25">
      <c r="B16" s="6" t="s">
        <v>7</v>
      </c>
      <c r="C16" s="25">
        <v>2</v>
      </c>
      <c r="D16" s="25">
        <v>2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</row>
    <row r="17" spans="2:14" ht="20.100000000000001" customHeight="1" thickBot="1" x14ac:dyDescent="0.25">
      <c r="B17" s="6" t="s">
        <v>8</v>
      </c>
      <c r="C17" s="25">
        <v>2</v>
      </c>
      <c r="D17" s="25">
        <v>1</v>
      </c>
      <c r="E17" s="25">
        <v>1</v>
      </c>
      <c r="F17" s="25">
        <v>1</v>
      </c>
      <c r="G17" s="25">
        <v>0</v>
      </c>
      <c r="H17" s="25">
        <v>1</v>
      </c>
      <c r="I17" s="25">
        <v>3</v>
      </c>
      <c r="J17" s="25">
        <v>3</v>
      </c>
      <c r="K17" s="25">
        <v>0</v>
      </c>
      <c r="L17" s="25">
        <v>0</v>
      </c>
      <c r="M17" s="25">
        <v>0</v>
      </c>
      <c r="N17" s="25">
        <v>0</v>
      </c>
    </row>
    <row r="18" spans="2:14" ht="20.100000000000001" customHeight="1" thickBot="1" x14ac:dyDescent="0.25">
      <c r="B18" s="6" t="s">
        <v>9</v>
      </c>
      <c r="C18" s="25">
        <v>3</v>
      </c>
      <c r="D18" s="25">
        <v>3</v>
      </c>
      <c r="E18" s="25">
        <v>0</v>
      </c>
      <c r="F18" s="25">
        <v>1</v>
      </c>
      <c r="G18" s="25">
        <v>1</v>
      </c>
      <c r="H18" s="25">
        <v>0</v>
      </c>
      <c r="I18" s="25">
        <v>2</v>
      </c>
      <c r="J18" s="25">
        <v>1</v>
      </c>
      <c r="K18" s="25">
        <v>1</v>
      </c>
      <c r="L18" s="25">
        <v>0</v>
      </c>
      <c r="M18" s="25">
        <v>0</v>
      </c>
      <c r="N18" s="25">
        <v>0</v>
      </c>
    </row>
    <row r="19" spans="2:14" ht="20.100000000000001" customHeight="1" thickBot="1" x14ac:dyDescent="0.25">
      <c r="B19" s="6" t="s">
        <v>10</v>
      </c>
      <c r="C19" s="25">
        <v>3</v>
      </c>
      <c r="D19" s="25">
        <v>3</v>
      </c>
      <c r="E19" s="25">
        <v>0</v>
      </c>
      <c r="F19" s="25">
        <v>0</v>
      </c>
      <c r="G19" s="25">
        <v>0</v>
      </c>
      <c r="H19" s="25">
        <v>0</v>
      </c>
      <c r="I19" s="25">
        <v>12</v>
      </c>
      <c r="J19" s="25">
        <v>9</v>
      </c>
      <c r="K19" s="25">
        <v>3</v>
      </c>
      <c r="L19" s="25">
        <v>2</v>
      </c>
      <c r="M19" s="25">
        <v>2</v>
      </c>
      <c r="N19" s="25">
        <v>0</v>
      </c>
    </row>
    <row r="20" spans="2:14" ht="20.100000000000001" customHeight="1" thickBot="1" x14ac:dyDescent="0.25">
      <c r="B20" s="6" t="s">
        <v>11</v>
      </c>
      <c r="C20" s="25">
        <v>6</v>
      </c>
      <c r="D20" s="25">
        <v>6</v>
      </c>
      <c r="E20" s="25">
        <v>0</v>
      </c>
      <c r="F20" s="25">
        <v>0</v>
      </c>
      <c r="G20" s="25">
        <v>0</v>
      </c>
      <c r="H20" s="25">
        <v>0</v>
      </c>
      <c r="I20" s="25">
        <v>8</v>
      </c>
      <c r="J20" s="25">
        <v>8</v>
      </c>
      <c r="K20" s="25">
        <v>0</v>
      </c>
      <c r="L20" s="25">
        <v>0</v>
      </c>
      <c r="M20" s="25">
        <v>0</v>
      </c>
      <c r="N20" s="25">
        <v>0</v>
      </c>
    </row>
    <row r="21" spans="2:14" ht="20.100000000000001" customHeight="1" thickBot="1" x14ac:dyDescent="0.25">
      <c r="B21" s="6" t="s">
        <v>12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2</v>
      </c>
      <c r="J21" s="25">
        <v>2</v>
      </c>
      <c r="K21" s="25">
        <v>0</v>
      </c>
      <c r="L21" s="25">
        <v>0</v>
      </c>
      <c r="M21" s="25">
        <v>0</v>
      </c>
      <c r="N21" s="25">
        <v>0</v>
      </c>
    </row>
    <row r="22" spans="2:14" ht="20.100000000000001" customHeight="1" thickBot="1" x14ac:dyDescent="0.25">
      <c r="B22" s="6" t="s">
        <v>13</v>
      </c>
      <c r="C22" s="25">
        <v>3</v>
      </c>
      <c r="D22" s="25">
        <v>3</v>
      </c>
      <c r="E22" s="25">
        <v>0</v>
      </c>
      <c r="F22" s="25">
        <v>0</v>
      </c>
      <c r="G22" s="25">
        <v>0</v>
      </c>
      <c r="H22" s="25">
        <v>0</v>
      </c>
      <c r="I22" s="25">
        <v>4</v>
      </c>
      <c r="J22" s="25">
        <v>2</v>
      </c>
      <c r="K22" s="25">
        <v>2</v>
      </c>
      <c r="L22" s="25">
        <v>0</v>
      </c>
      <c r="M22" s="25">
        <v>0</v>
      </c>
      <c r="N22" s="25">
        <v>0</v>
      </c>
    </row>
    <row r="23" spans="2:14" ht="20.100000000000001" customHeight="1" thickBot="1" x14ac:dyDescent="0.25">
      <c r="B23" s="6" t="s">
        <v>14</v>
      </c>
      <c r="C23" s="25">
        <v>4</v>
      </c>
      <c r="D23" s="25">
        <v>3</v>
      </c>
      <c r="E23" s="25">
        <v>1</v>
      </c>
      <c r="F23" s="25">
        <v>0</v>
      </c>
      <c r="G23" s="25">
        <v>0</v>
      </c>
      <c r="H23" s="25">
        <v>0</v>
      </c>
      <c r="I23" s="25">
        <v>4</v>
      </c>
      <c r="J23" s="25">
        <v>3</v>
      </c>
      <c r="K23" s="25">
        <v>1</v>
      </c>
      <c r="L23" s="25">
        <v>1</v>
      </c>
      <c r="M23" s="25">
        <v>1</v>
      </c>
      <c r="N23" s="25">
        <v>0</v>
      </c>
    </row>
    <row r="24" spans="2:14" ht="20.100000000000001" customHeight="1" thickBot="1" x14ac:dyDescent="0.25">
      <c r="B24" s="6" t="s">
        <v>15</v>
      </c>
      <c r="C24" s="25">
        <v>7</v>
      </c>
      <c r="D24" s="25">
        <v>5</v>
      </c>
      <c r="E24" s="25">
        <v>2</v>
      </c>
      <c r="F24" s="25">
        <v>0</v>
      </c>
      <c r="G24" s="25">
        <v>0</v>
      </c>
      <c r="H24" s="25">
        <v>0</v>
      </c>
      <c r="I24" s="25">
        <v>2</v>
      </c>
      <c r="J24" s="25">
        <v>2</v>
      </c>
      <c r="K24" s="25">
        <v>0</v>
      </c>
      <c r="L24" s="25">
        <v>0</v>
      </c>
      <c r="M24" s="25">
        <v>0</v>
      </c>
      <c r="N24" s="25">
        <v>0</v>
      </c>
    </row>
    <row r="25" spans="2:14" ht="20.100000000000001" customHeight="1" thickBot="1" x14ac:dyDescent="0.25">
      <c r="B25" s="6" t="s">
        <v>16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</row>
    <row r="26" spans="2:14" ht="20.100000000000001" customHeight="1" thickBot="1" x14ac:dyDescent="0.25">
      <c r="B26" s="7" t="s">
        <v>17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3</v>
      </c>
      <c r="J26" s="25">
        <v>3</v>
      </c>
      <c r="K26" s="25">
        <v>0</v>
      </c>
      <c r="L26" s="25">
        <v>1</v>
      </c>
      <c r="M26" s="25">
        <v>1</v>
      </c>
      <c r="N26" s="25">
        <v>0</v>
      </c>
    </row>
    <row r="27" spans="2:14" ht="20.100000000000001" customHeight="1" thickBot="1" x14ac:dyDescent="0.25">
      <c r="B27" s="8" t="s">
        <v>18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</row>
    <row r="28" spans="2:14" ht="20.100000000000001" customHeight="1" thickBot="1" x14ac:dyDescent="0.25">
      <c r="B28" s="9" t="s">
        <v>19</v>
      </c>
      <c r="C28" s="13">
        <f>SUM(C11:C27)</f>
        <v>57</v>
      </c>
      <c r="D28" s="13">
        <f t="shared" ref="D28:N28" si="0">SUM(D11:D27)</f>
        <v>47</v>
      </c>
      <c r="E28" s="13">
        <f t="shared" si="0"/>
        <v>10</v>
      </c>
      <c r="F28" s="13">
        <f t="shared" si="0"/>
        <v>2</v>
      </c>
      <c r="G28" s="13">
        <f t="shared" si="0"/>
        <v>1</v>
      </c>
      <c r="H28" s="13">
        <f t="shared" si="0"/>
        <v>1</v>
      </c>
      <c r="I28" s="13">
        <f t="shared" si="0"/>
        <v>67</v>
      </c>
      <c r="J28" s="13">
        <f t="shared" si="0"/>
        <v>56</v>
      </c>
      <c r="K28" s="13">
        <f t="shared" si="0"/>
        <v>11</v>
      </c>
      <c r="L28" s="13">
        <f t="shared" si="0"/>
        <v>7</v>
      </c>
      <c r="M28" s="13">
        <f t="shared" si="0"/>
        <v>7</v>
      </c>
      <c r="N28" s="13">
        <f t="shared" si="0"/>
        <v>0</v>
      </c>
    </row>
    <row r="29" spans="2:14" x14ac:dyDescent="0.2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2" spans="2:14" ht="62.25" customHeight="1" thickBot="1" x14ac:dyDescent="0.25">
      <c r="C32" s="32" t="s">
        <v>118</v>
      </c>
      <c r="D32" s="33"/>
      <c r="E32" s="33"/>
      <c r="F32" s="32" t="s">
        <v>119</v>
      </c>
      <c r="G32" s="33"/>
      <c r="H32" s="33"/>
    </row>
    <row r="33" spans="2:8" ht="44.25" customHeight="1" thickBot="1" x14ac:dyDescent="0.25">
      <c r="C33" s="11" t="s">
        <v>65</v>
      </c>
      <c r="D33" s="11" t="s">
        <v>63</v>
      </c>
      <c r="E33" s="11" t="s">
        <v>64</v>
      </c>
      <c r="F33" s="11" t="s">
        <v>65</v>
      </c>
      <c r="G33" s="11" t="s">
        <v>63</v>
      </c>
      <c r="H33" s="11" t="s">
        <v>64</v>
      </c>
    </row>
    <row r="34" spans="2:8" ht="20.100000000000001" customHeight="1" thickBot="1" x14ac:dyDescent="0.25">
      <c r="B34" s="5" t="s">
        <v>2</v>
      </c>
      <c r="C34" s="15">
        <f t="shared" ref="C34:H49" si="1">IF(C11=0,"-",IF(I11=0,"-",(I11-C11)/C11))</f>
        <v>-0.14285714285714285</v>
      </c>
      <c r="D34" s="15">
        <f t="shared" si="1"/>
        <v>-0.30769230769230771</v>
      </c>
      <c r="E34" s="15">
        <f t="shared" si="1"/>
        <v>2</v>
      </c>
      <c r="F34" s="15" t="str">
        <f t="shared" si="1"/>
        <v>-</v>
      </c>
      <c r="G34" s="15" t="str">
        <f t="shared" si="1"/>
        <v>-</v>
      </c>
      <c r="H34" s="15" t="str">
        <f t="shared" si="1"/>
        <v>-</v>
      </c>
    </row>
    <row r="35" spans="2:8" ht="20.100000000000001" customHeight="1" thickBot="1" x14ac:dyDescent="0.25">
      <c r="B35" s="6" t="s">
        <v>3</v>
      </c>
      <c r="C35" s="15">
        <f t="shared" si="1"/>
        <v>-0.5</v>
      </c>
      <c r="D35" s="15">
        <f t="shared" si="1"/>
        <v>-0.5</v>
      </c>
      <c r="E35" s="15" t="str">
        <f t="shared" si="1"/>
        <v>-</v>
      </c>
      <c r="F35" s="15" t="str">
        <f t="shared" si="1"/>
        <v>-</v>
      </c>
      <c r="G35" s="15" t="str">
        <f t="shared" si="1"/>
        <v>-</v>
      </c>
      <c r="H35" s="15" t="str">
        <f t="shared" si="1"/>
        <v>-</v>
      </c>
    </row>
    <row r="36" spans="2:8" ht="20.100000000000001" customHeight="1" thickBot="1" x14ac:dyDescent="0.25">
      <c r="B36" s="6" t="s">
        <v>4</v>
      </c>
      <c r="C36" s="15" t="str">
        <f t="shared" si="1"/>
        <v>-</v>
      </c>
      <c r="D36" s="15" t="str">
        <f t="shared" si="1"/>
        <v>-</v>
      </c>
      <c r="E36" s="15" t="str">
        <f t="shared" si="1"/>
        <v>-</v>
      </c>
      <c r="F36" s="15" t="str">
        <f t="shared" si="1"/>
        <v>-</v>
      </c>
      <c r="G36" s="15" t="str">
        <f t="shared" si="1"/>
        <v>-</v>
      </c>
      <c r="H36" s="15" t="str">
        <f t="shared" si="1"/>
        <v>-</v>
      </c>
    </row>
    <row r="37" spans="2:8" ht="20.100000000000001" customHeight="1" thickBot="1" x14ac:dyDescent="0.25">
      <c r="B37" s="6" t="s">
        <v>5</v>
      </c>
      <c r="C37" s="15">
        <f t="shared" si="1"/>
        <v>-0.6</v>
      </c>
      <c r="D37" s="15">
        <f t="shared" si="1"/>
        <v>0</v>
      </c>
      <c r="E37" s="15">
        <f t="shared" si="1"/>
        <v>-0.75</v>
      </c>
      <c r="F37" s="15" t="str">
        <f t="shared" si="1"/>
        <v>-</v>
      </c>
      <c r="G37" s="15" t="str">
        <f t="shared" si="1"/>
        <v>-</v>
      </c>
      <c r="H37" s="15" t="str">
        <f t="shared" si="1"/>
        <v>-</v>
      </c>
    </row>
    <row r="38" spans="2:8" ht="20.100000000000001" customHeight="1" thickBot="1" x14ac:dyDescent="0.25">
      <c r="B38" s="6" t="s">
        <v>6</v>
      </c>
      <c r="C38" s="15">
        <f t="shared" si="1"/>
        <v>2</v>
      </c>
      <c r="D38" s="15">
        <f t="shared" si="1"/>
        <v>2</v>
      </c>
      <c r="E38" s="15" t="str">
        <f t="shared" si="1"/>
        <v>-</v>
      </c>
      <c r="F38" s="15" t="str">
        <f t="shared" si="1"/>
        <v>-</v>
      </c>
      <c r="G38" s="15" t="str">
        <f t="shared" si="1"/>
        <v>-</v>
      </c>
      <c r="H38" s="15" t="str">
        <f t="shared" si="1"/>
        <v>-</v>
      </c>
    </row>
    <row r="39" spans="2:8" ht="20.100000000000001" customHeight="1" thickBot="1" x14ac:dyDescent="0.25">
      <c r="B39" s="6" t="s">
        <v>7</v>
      </c>
      <c r="C39" s="15">
        <f t="shared" si="1"/>
        <v>-0.5</v>
      </c>
      <c r="D39" s="15">
        <f t="shared" si="1"/>
        <v>-0.5</v>
      </c>
      <c r="E39" s="15" t="str">
        <f t="shared" si="1"/>
        <v>-</v>
      </c>
      <c r="F39" s="15" t="str">
        <f t="shared" si="1"/>
        <v>-</v>
      </c>
      <c r="G39" s="15" t="str">
        <f t="shared" si="1"/>
        <v>-</v>
      </c>
      <c r="H39" s="15" t="str">
        <f t="shared" si="1"/>
        <v>-</v>
      </c>
    </row>
    <row r="40" spans="2:8" ht="20.100000000000001" customHeight="1" thickBot="1" x14ac:dyDescent="0.25">
      <c r="B40" s="6" t="s">
        <v>8</v>
      </c>
      <c r="C40" s="15">
        <f t="shared" si="1"/>
        <v>0.5</v>
      </c>
      <c r="D40" s="15">
        <f t="shared" si="1"/>
        <v>2</v>
      </c>
      <c r="E40" s="15" t="str">
        <f t="shared" si="1"/>
        <v>-</v>
      </c>
      <c r="F40" s="15" t="str">
        <f t="shared" si="1"/>
        <v>-</v>
      </c>
      <c r="G40" s="15" t="str">
        <f t="shared" si="1"/>
        <v>-</v>
      </c>
      <c r="H40" s="15" t="str">
        <f t="shared" si="1"/>
        <v>-</v>
      </c>
    </row>
    <row r="41" spans="2:8" ht="20.100000000000001" customHeight="1" thickBot="1" x14ac:dyDescent="0.25">
      <c r="B41" s="6" t="s">
        <v>9</v>
      </c>
      <c r="C41" s="15">
        <f t="shared" si="1"/>
        <v>-0.33333333333333331</v>
      </c>
      <c r="D41" s="15">
        <f t="shared" si="1"/>
        <v>-0.66666666666666663</v>
      </c>
      <c r="E41" s="15" t="str">
        <f t="shared" si="1"/>
        <v>-</v>
      </c>
      <c r="F41" s="15" t="str">
        <f t="shared" si="1"/>
        <v>-</v>
      </c>
      <c r="G41" s="15" t="str">
        <f t="shared" si="1"/>
        <v>-</v>
      </c>
      <c r="H41" s="15" t="str">
        <f t="shared" si="1"/>
        <v>-</v>
      </c>
    </row>
    <row r="42" spans="2:8" ht="20.100000000000001" customHeight="1" thickBot="1" x14ac:dyDescent="0.25">
      <c r="B42" s="6" t="s">
        <v>10</v>
      </c>
      <c r="C42" s="15">
        <f t="shared" si="1"/>
        <v>3</v>
      </c>
      <c r="D42" s="15">
        <f t="shared" si="1"/>
        <v>2</v>
      </c>
      <c r="E42" s="15" t="str">
        <f t="shared" si="1"/>
        <v>-</v>
      </c>
      <c r="F42" s="15" t="str">
        <f t="shared" si="1"/>
        <v>-</v>
      </c>
      <c r="G42" s="15" t="str">
        <f t="shared" si="1"/>
        <v>-</v>
      </c>
      <c r="H42" s="15" t="str">
        <f t="shared" si="1"/>
        <v>-</v>
      </c>
    </row>
    <row r="43" spans="2:8" ht="20.100000000000001" customHeight="1" thickBot="1" x14ac:dyDescent="0.25">
      <c r="B43" s="6" t="s">
        <v>11</v>
      </c>
      <c r="C43" s="15">
        <f t="shared" si="1"/>
        <v>0.33333333333333331</v>
      </c>
      <c r="D43" s="15">
        <f t="shared" si="1"/>
        <v>0.33333333333333331</v>
      </c>
      <c r="E43" s="15" t="str">
        <f t="shared" si="1"/>
        <v>-</v>
      </c>
      <c r="F43" s="15" t="str">
        <f t="shared" si="1"/>
        <v>-</v>
      </c>
      <c r="G43" s="15" t="str">
        <f t="shared" si="1"/>
        <v>-</v>
      </c>
      <c r="H43" s="15" t="str">
        <f t="shared" si="1"/>
        <v>-</v>
      </c>
    </row>
    <row r="44" spans="2:8" ht="20.100000000000001" customHeight="1" thickBot="1" x14ac:dyDescent="0.25">
      <c r="B44" s="6" t="s">
        <v>12</v>
      </c>
      <c r="C44" s="15" t="str">
        <f t="shared" si="1"/>
        <v>-</v>
      </c>
      <c r="D44" s="15" t="str">
        <f t="shared" si="1"/>
        <v>-</v>
      </c>
      <c r="E44" s="15" t="str">
        <f t="shared" si="1"/>
        <v>-</v>
      </c>
      <c r="F44" s="15" t="str">
        <f t="shared" si="1"/>
        <v>-</v>
      </c>
      <c r="G44" s="15" t="str">
        <f t="shared" si="1"/>
        <v>-</v>
      </c>
      <c r="H44" s="15" t="str">
        <f t="shared" si="1"/>
        <v>-</v>
      </c>
    </row>
    <row r="45" spans="2:8" ht="20.100000000000001" customHeight="1" thickBot="1" x14ac:dyDescent="0.25">
      <c r="B45" s="6" t="s">
        <v>13</v>
      </c>
      <c r="C45" s="15">
        <f t="shared" si="1"/>
        <v>0.33333333333333331</v>
      </c>
      <c r="D45" s="15">
        <f t="shared" si="1"/>
        <v>-0.33333333333333331</v>
      </c>
      <c r="E45" s="15" t="str">
        <f t="shared" si="1"/>
        <v>-</v>
      </c>
      <c r="F45" s="15" t="str">
        <f t="shared" si="1"/>
        <v>-</v>
      </c>
      <c r="G45" s="15" t="str">
        <f t="shared" si="1"/>
        <v>-</v>
      </c>
      <c r="H45" s="15" t="str">
        <f t="shared" si="1"/>
        <v>-</v>
      </c>
    </row>
    <row r="46" spans="2:8" ht="20.100000000000001" customHeight="1" thickBot="1" x14ac:dyDescent="0.25">
      <c r="B46" s="6" t="s">
        <v>14</v>
      </c>
      <c r="C46" s="15">
        <f t="shared" si="1"/>
        <v>0</v>
      </c>
      <c r="D46" s="15">
        <f t="shared" si="1"/>
        <v>0</v>
      </c>
      <c r="E46" s="15">
        <f t="shared" si="1"/>
        <v>0</v>
      </c>
      <c r="F46" s="15" t="str">
        <f t="shared" si="1"/>
        <v>-</v>
      </c>
      <c r="G46" s="15" t="str">
        <f t="shared" si="1"/>
        <v>-</v>
      </c>
      <c r="H46" s="15" t="str">
        <f t="shared" si="1"/>
        <v>-</v>
      </c>
    </row>
    <row r="47" spans="2:8" ht="20.100000000000001" customHeight="1" thickBot="1" x14ac:dyDescent="0.25">
      <c r="B47" s="6" t="s">
        <v>15</v>
      </c>
      <c r="C47" s="15">
        <f t="shared" si="1"/>
        <v>-0.7142857142857143</v>
      </c>
      <c r="D47" s="15">
        <f t="shared" si="1"/>
        <v>-0.6</v>
      </c>
      <c r="E47" s="15" t="str">
        <f t="shared" si="1"/>
        <v>-</v>
      </c>
      <c r="F47" s="15" t="str">
        <f t="shared" si="1"/>
        <v>-</v>
      </c>
      <c r="G47" s="15" t="str">
        <f t="shared" si="1"/>
        <v>-</v>
      </c>
      <c r="H47" s="15" t="str">
        <f t="shared" si="1"/>
        <v>-</v>
      </c>
    </row>
    <row r="48" spans="2:8" ht="20.100000000000001" customHeight="1" thickBot="1" x14ac:dyDescent="0.25">
      <c r="B48" s="6" t="s">
        <v>16</v>
      </c>
      <c r="C48" s="15" t="str">
        <f t="shared" si="1"/>
        <v>-</v>
      </c>
      <c r="D48" s="15" t="str">
        <f t="shared" si="1"/>
        <v>-</v>
      </c>
      <c r="E48" s="15" t="str">
        <f t="shared" si="1"/>
        <v>-</v>
      </c>
      <c r="F48" s="15" t="str">
        <f t="shared" si="1"/>
        <v>-</v>
      </c>
      <c r="G48" s="15" t="str">
        <f t="shared" si="1"/>
        <v>-</v>
      </c>
      <c r="H48" s="15" t="str">
        <f t="shared" si="1"/>
        <v>-</v>
      </c>
    </row>
    <row r="49" spans="2:8" ht="20.100000000000001" customHeight="1" thickBot="1" x14ac:dyDescent="0.25">
      <c r="B49" s="7" t="s">
        <v>17</v>
      </c>
      <c r="C49" s="15" t="str">
        <f t="shared" si="1"/>
        <v>-</v>
      </c>
      <c r="D49" s="15" t="str">
        <f t="shared" si="1"/>
        <v>-</v>
      </c>
      <c r="E49" s="15" t="str">
        <f t="shared" si="1"/>
        <v>-</v>
      </c>
      <c r="F49" s="15" t="str">
        <f t="shared" si="1"/>
        <v>-</v>
      </c>
      <c r="G49" s="15" t="str">
        <f t="shared" si="1"/>
        <v>-</v>
      </c>
      <c r="H49" s="15" t="str">
        <f t="shared" si="1"/>
        <v>-</v>
      </c>
    </row>
    <row r="50" spans="2:8" ht="20.100000000000001" customHeight="1" thickBot="1" x14ac:dyDescent="0.25">
      <c r="B50" s="8" t="s">
        <v>18</v>
      </c>
      <c r="C50" s="15" t="str">
        <f t="shared" ref="C50:H51" si="2">IF(C27=0,"-",IF(I27=0,"-",(I27-C27)/C27))</f>
        <v>-</v>
      </c>
      <c r="D50" s="15" t="str">
        <f t="shared" si="2"/>
        <v>-</v>
      </c>
      <c r="E50" s="15" t="str">
        <f t="shared" si="2"/>
        <v>-</v>
      </c>
      <c r="F50" s="15" t="str">
        <f t="shared" si="2"/>
        <v>-</v>
      </c>
      <c r="G50" s="15" t="str">
        <f t="shared" si="2"/>
        <v>-</v>
      </c>
      <c r="H50" s="15" t="str">
        <f t="shared" si="2"/>
        <v>-</v>
      </c>
    </row>
    <row r="51" spans="2:8" ht="20.100000000000001" customHeight="1" thickBot="1" x14ac:dyDescent="0.25">
      <c r="B51" s="9" t="s">
        <v>19</v>
      </c>
      <c r="C51" s="16">
        <f t="shared" si="2"/>
        <v>0.17543859649122806</v>
      </c>
      <c r="D51" s="16">
        <f t="shared" si="2"/>
        <v>0.19148936170212766</v>
      </c>
      <c r="E51" s="16">
        <f t="shared" si="2"/>
        <v>0.1</v>
      </c>
      <c r="F51" s="16">
        <f t="shared" si="2"/>
        <v>2.5</v>
      </c>
      <c r="G51" s="16">
        <f t="shared" si="2"/>
        <v>6</v>
      </c>
      <c r="H51" s="16" t="str">
        <f t="shared" si="2"/>
        <v>-</v>
      </c>
    </row>
  </sheetData>
  <mergeCells count="6">
    <mergeCell ref="C9:E9"/>
    <mergeCell ref="F9:H9"/>
    <mergeCell ref="I9:K9"/>
    <mergeCell ref="L9:N9"/>
    <mergeCell ref="C32:E32"/>
    <mergeCell ref="F32:H32"/>
  </mergeCells>
  <pageMargins left="0.70866141732283472" right="0.70866141732283472" top="0.74803149606299213" bottom="0.74803149606299213" header="0.31496062992125984" footer="0.31496062992125984"/>
  <pageSetup paperSize="9" scale="43" fitToWidth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Evolución Denuncias</vt:lpstr>
      <vt:lpstr>Evolución Renuncias</vt:lpstr>
      <vt:lpstr>Evolución Víctimas</vt:lpstr>
      <vt:lpstr>Evolución Órdenes y Medidas</vt:lpstr>
      <vt:lpstr>Personas Enjuiciadas</vt:lpstr>
      <vt:lpstr>Jdos Penal_Personas Enjuiciadas</vt:lpstr>
      <vt:lpstr>Jdos Penal_Sentencias</vt:lpstr>
      <vt:lpstr>Jdos Menores_Personas Enjuiciad</vt:lpstr>
      <vt:lpstr>Jdos Menores_Sentencias</vt:lpstr>
      <vt:lpstr>Jdos Guardia_Asuntos</vt:lpstr>
      <vt:lpstr>Jdos Guardia_Órdenes Protección</vt:lpstr>
      <vt:lpstr>Audiencias_Pers Enjuiciadas</vt:lpstr>
      <vt:lpstr>Audiencias_Pers Enjuic por Sexo</vt:lpstr>
      <vt:lpstr>Audiencias_Sentencias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2019-09-02T13:23:47Z</cp:lastPrinted>
  <dcterms:created xsi:type="dcterms:W3CDTF">2018-12-11T12:27:19Z</dcterms:created>
  <dcterms:modified xsi:type="dcterms:W3CDTF">2020-04-02T08:14:43Z</dcterms:modified>
</cp:coreProperties>
</file>